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eilh\Documents\Cycling Results\QRTS\2016\Men\Round 3\"/>
    </mc:Choice>
  </mc:AlternateContent>
  <bookViews>
    <workbookView xWindow="0" yWindow="0" windowWidth="16605" windowHeight="9435" tabRatio="802"/>
  </bookViews>
  <sheets>
    <sheet name="Rd3 Stge1 Points" sheetId="36" r:id="rId1"/>
    <sheet name="Rd3 Stge3A Points" sheetId="48" r:id="rId2"/>
    <sheet name="Rd3 Stge3B Points" sheetId="49" r:id="rId3"/>
    <sheet name="Weekend Result" sheetId="47" r:id="rId4"/>
    <sheet name="GC" sheetId="17" r:id="rId5"/>
    <sheet name="Points" sheetId="18" r:id="rId6"/>
    <sheet name="KOM" sheetId="19" r:id="rId7"/>
    <sheet name="U23" sheetId="20" r:id="rId8"/>
    <sheet name="Master" sheetId="21" r:id="rId9"/>
    <sheet name="Teams" sheetId="27" r:id="rId10"/>
    <sheet name="Startlist" sheetId="16" r:id="rId11"/>
    <sheet name="Riders" sheetId="30" r:id="rId12"/>
    <sheet name="Boxed Numbers" sheetId="41" r:id="rId13"/>
    <sheet name="Transponder Sign out" sheetId="46" r:id="rId14"/>
  </sheets>
  <definedNames>
    <definedName name="_xlnm._FilterDatabase" localSheetId="4" hidden="1">GC!$A$2:$J$163</definedName>
    <definedName name="_xlnm._FilterDatabase" localSheetId="5" hidden="1">Points!$B$2:$H$37</definedName>
    <definedName name="_xlnm.Print_Area" localSheetId="12">'Boxed Numbers'!$A$1:$G$39</definedName>
    <definedName name="_xlnm.Print_Area" localSheetId="6">KOM!$A$1:$G$25</definedName>
    <definedName name="_xlnm.Print_Area" localSheetId="5">Points!$A$1:$H$59</definedName>
    <definedName name="_xlnm.Print_Area" localSheetId="1">'Rd3 Stge3A Points'!$A$1:$E$52</definedName>
    <definedName name="_xlnm.Print_Area" localSheetId="2">'Rd3 Stge3B Points'!$A$1:$E$19</definedName>
    <definedName name="_xlnm.Print_Area" localSheetId="9">Teams!$A$1:$G$20</definedName>
    <definedName name="_xlnm.Print_Area" localSheetId="13">'Transponder Sign out'!$A$1:$M$20</definedName>
    <definedName name="_xlnm.Print_Area" localSheetId="7">'U23'!$A$1:$I$40</definedName>
  </definedNames>
  <calcPr calcId="152511"/>
</workbook>
</file>

<file path=xl/calcChain.xml><?xml version="1.0" encoding="utf-8"?>
<calcChain xmlns="http://schemas.openxmlformats.org/spreadsheetml/2006/main">
  <c r="H20" i="18" l="1"/>
  <c r="H42" i="18"/>
  <c r="H15" i="18"/>
  <c r="H35" i="18"/>
  <c r="H34" i="18"/>
  <c r="H41" i="18"/>
  <c r="H11" i="18"/>
  <c r="H26" i="18"/>
  <c r="H59" i="18"/>
  <c r="H5" i="18"/>
  <c r="H3" i="18"/>
  <c r="H33" i="18"/>
  <c r="H58" i="18"/>
  <c r="H50" i="18"/>
  <c r="H10" i="18"/>
  <c r="H49" i="18"/>
  <c r="H40" i="18"/>
  <c r="H25" i="18"/>
  <c r="H39" i="18"/>
  <c r="H48" i="18"/>
  <c r="H47" i="18"/>
  <c r="H46" i="18"/>
  <c r="H24" i="18"/>
  <c r="H45" i="18"/>
  <c r="H12" i="18"/>
  <c r="H18" i="18"/>
  <c r="H8" i="18"/>
  <c r="H4" i="18"/>
  <c r="H17" i="18"/>
  <c r="H23" i="18"/>
  <c r="H44" i="18"/>
  <c r="H57" i="18"/>
  <c r="H38" i="18"/>
  <c r="H56" i="18"/>
  <c r="H55" i="18"/>
  <c r="H16" i="18"/>
  <c r="H54" i="18"/>
  <c r="H19" i="18"/>
  <c r="H53" i="18"/>
  <c r="H52" i="18"/>
  <c r="H32" i="18"/>
  <c r="H37" i="18"/>
  <c r="H22" i="18"/>
  <c r="H31" i="18"/>
  <c r="H21" i="18"/>
  <c r="H51" i="18"/>
  <c r="H7" i="18"/>
  <c r="H30" i="18"/>
  <c r="H43" i="18"/>
  <c r="H6" i="18"/>
  <c r="H13" i="18"/>
  <c r="H36" i="18"/>
  <c r="H14" i="18"/>
  <c r="H9" i="18"/>
  <c r="H27" i="18"/>
  <c r="H29" i="18"/>
  <c r="D20" i="18"/>
  <c r="C20" i="18"/>
  <c r="D42" i="18"/>
  <c r="C42" i="18"/>
  <c r="D15" i="18"/>
  <c r="C15" i="18"/>
  <c r="D35" i="18"/>
  <c r="C35" i="18"/>
  <c r="D34" i="18"/>
  <c r="C34" i="18"/>
  <c r="D41" i="18"/>
  <c r="C41" i="18"/>
  <c r="D11" i="18"/>
  <c r="C11" i="18"/>
  <c r="D26" i="18"/>
  <c r="C26" i="18"/>
  <c r="D59" i="18"/>
  <c r="C59" i="18"/>
  <c r="D5" i="18"/>
  <c r="C5" i="18"/>
  <c r="D3" i="18"/>
  <c r="C3" i="18"/>
  <c r="D33" i="18"/>
  <c r="C33" i="18"/>
  <c r="D58" i="18"/>
  <c r="C58" i="18"/>
  <c r="D50" i="18"/>
  <c r="C50" i="18"/>
  <c r="D10" i="18"/>
  <c r="C10" i="18"/>
  <c r="D49" i="18"/>
  <c r="C49" i="18"/>
  <c r="D40" i="18"/>
  <c r="C40" i="18"/>
  <c r="D25" i="18"/>
  <c r="C25" i="18"/>
  <c r="D39" i="18"/>
  <c r="C39" i="18"/>
  <c r="D48" i="18"/>
  <c r="C48" i="18"/>
  <c r="D47" i="18"/>
  <c r="C47" i="18"/>
  <c r="D46" i="18"/>
  <c r="C46" i="18"/>
  <c r="D24" i="18"/>
  <c r="C24" i="18"/>
  <c r="D45" i="18"/>
  <c r="C45" i="18"/>
  <c r="D12" i="18"/>
  <c r="C12" i="18"/>
  <c r="D18" i="18"/>
  <c r="C18" i="18"/>
  <c r="D8" i="18"/>
  <c r="C8" i="18"/>
  <c r="D4" i="18"/>
  <c r="C4" i="18"/>
  <c r="D17" i="18"/>
  <c r="C17" i="18"/>
  <c r="D23" i="18"/>
  <c r="C23" i="18"/>
  <c r="D44" i="18"/>
  <c r="C44" i="18"/>
  <c r="D57" i="18"/>
  <c r="C57" i="18"/>
  <c r="D38" i="18"/>
  <c r="C38" i="18"/>
  <c r="D56" i="18"/>
  <c r="C56" i="18"/>
  <c r="D55" i="18"/>
  <c r="C55" i="18"/>
  <c r="D16" i="18"/>
  <c r="C16" i="18"/>
  <c r="D54" i="18"/>
  <c r="C54" i="18"/>
  <c r="D19" i="18"/>
  <c r="C19" i="18"/>
  <c r="D53" i="18"/>
  <c r="C53" i="18"/>
  <c r="D52" i="18"/>
  <c r="C52" i="18"/>
  <c r="D32" i="18"/>
  <c r="C32" i="18"/>
  <c r="D37" i="18"/>
  <c r="C37" i="18"/>
  <c r="D22" i="18"/>
  <c r="C22" i="18"/>
  <c r="D31" i="18"/>
  <c r="C31" i="18"/>
  <c r="D21" i="18"/>
  <c r="C21" i="18"/>
  <c r="D51" i="18"/>
  <c r="C51" i="18"/>
  <c r="D7" i="18"/>
  <c r="C7" i="18"/>
  <c r="D30" i="18"/>
  <c r="C30" i="18"/>
  <c r="D43" i="18"/>
  <c r="C43" i="18"/>
  <c r="D6" i="18"/>
  <c r="C6" i="18"/>
  <c r="D13" i="18"/>
  <c r="C13" i="18"/>
  <c r="D36" i="18"/>
  <c r="C36" i="18"/>
  <c r="D14" i="18"/>
  <c r="C14" i="18"/>
  <c r="D9" i="18"/>
  <c r="C9" i="18"/>
  <c r="D27" i="18"/>
  <c r="C27" i="18"/>
  <c r="D29" i="18"/>
  <c r="C29" i="18"/>
  <c r="J163" i="17" l="1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H28" i="18" l="1"/>
  <c r="G18" i="18"/>
  <c r="G16" i="18"/>
  <c r="G14" i="18"/>
  <c r="I163" i="17" l="1"/>
  <c r="H163" i="17"/>
  <c r="I162" i="17"/>
  <c r="H162" i="17"/>
  <c r="I161" i="17"/>
  <c r="H161" i="17"/>
  <c r="I160" i="17"/>
  <c r="H160" i="17"/>
  <c r="I159" i="17"/>
  <c r="H159" i="17"/>
  <c r="I158" i="17"/>
  <c r="H158" i="17"/>
  <c r="I157" i="17"/>
  <c r="H157" i="17"/>
  <c r="I156" i="17"/>
  <c r="H156" i="17"/>
  <c r="I155" i="17"/>
  <c r="H155" i="17"/>
  <c r="I154" i="17"/>
  <c r="H154" i="17"/>
  <c r="I153" i="17"/>
  <c r="H153" i="17"/>
  <c r="I152" i="17"/>
  <c r="H152" i="17"/>
  <c r="I151" i="17"/>
  <c r="H151" i="17"/>
  <c r="I150" i="17"/>
  <c r="H150" i="17"/>
  <c r="I149" i="17"/>
  <c r="H149" i="17"/>
  <c r="I148" i="17"/>
  <c r="H148" i="17"/>
  <c r="I128" i="17"/>
  <c r="H128" i="17"/>
  <c r="I147" i="17"/>
  <c r="H147" i="17"/>
  <c r="I146" i="17"/>
  <c r="H146" i="17"/>
  <c r="I145" i="17"/>
  <c r="H145" i="17"/>
  <c r="I144" i="17"/>
  <c r="H144" i="17"/>
  <c r="I143" i="17"/>
  <c r="H143" i="17"/>
  <c r="I142" i="17"/>
  <c r="H142" i="17"/>
  <c r="I141" i="17"/>
  <c r="H141" i="17"/>
  <c r="I140" i="17"/>
  <c r="H140" i="17"/>
  <c r="I139" i="17"/>
  <c r="H139" i="17"/>
  <c r="I138" i="17"/>
  <c r="H138" i="17"/>
  <c r="I137" i="17"/>
  <c r="H137" i="17"/>
  <c r="I136" i="17"/>
  <c r="H136" i="17"/>
  <c r="I135" i="17"/>
  <c r="H135" i="17"/>
  <c r="I134" i="17"/>
  <c r="H134" i="17"/>
  <c r="I133" i="17"/>
  <c r="H133" i="17"/>
  <c r="I132" i="17"/>
  <c r="H132" i="17"/>
  <c r="I131" i="17"/>
  <c r="H131" i="17"/>
  <c r="I130" i="17"/>
  <c r="H130" i="17"/>
  <c r="I129" i="17"/>
  <c r="H129" i="17"/>
  <c r="I89" i="17"/>
  <c r="H89" i="17"/>
  <c r="I127" i="17"/>
  <c r="H127" i="17"/>
  <c r="I126" i="17"/>
  <c r="H126" i="17"/>
  <c r="I108" i="17"/>
  <c r="H108" i="17"/>
  <c r="I125" i="17"/>
  <c r="H125" i="17"/>
  <c r="I122" i="17"/>
  <c r="H122" i="17"/>
  <c r="I94" i="17"/>
  <c r="H94" i="17"/>
  <c r="I124" i="17"/>
  <c r="H124" i="17"/>
  <c r="I104" i="17"/>
  <c r="H104" i="17"/>
  <c r="I121" i="17"/>
  <c r="H121" i="17"/>
  <c r="I120" i="17"/>
  <c r="H120" i="17"/>
  <c r="I113" i="17"/>
  <c r="H113" i="17"/>
  <c r="I119" i="17"/>
  <c r="H119" i="17"/>
  <c r="I106" i="17"/>
  <c r="H106" i="17"/>
  <c r="I112" i="17"/>
  <c r="H112" i="17"/>
  <c r="I123" i="17"/>
  <c r="H123" i="17"/>
  <c r="I111" i="17"/>
  <c r="H111" i="17"/>
  <c r="I118" i="17"/>
  <c r="H118" i="17"/>
  <c r="I73" i="17"/>
  <c r="H73" i="17"/>
  <c r="I88" i="17"/>
  <c r="H88" i="17"/>
  <c r="I81" i="17"/>
  <c r="H81" i="17"/>
  <c r="I117" i="17"/>
  <c r="H117" i="17"/>
  <c r="I116" i="17"/>
  <c r="H116" i="17"/>
  <c r="I115" i="17"/>
  <c r="H115" i="17"/>
  <c r="I114" i="17"/>
  <c r="H114" i="17"/>
  <c r="I110" i="17"/>
  <c r="H110" i="17"/>
  <c r="I109" i="17"/>
  <c r="H109" i="17"/>
  <c r="I107" i="17"/>
  <c r="H107" i="17"/>
  <c r="I85" i="17"/>
  <c r="H85" i="17"/>
  <c r="I103" i="17"/>
  <c r="H103" i="17"/>
  <c r="I74" i="17"/>
  <c r="H74" i="17"/>
  <c r="I105" i="17"/>
  <c r="H105" i="17"/>
  <c r="I100" i="17"/>
  <c r="H100" i="17"/>
  <c r="I99" i="17"/>
  <c r="H99" i="17"/>
  <c r="I98" i="17"/>
  <c r="H98" i="17"/>
  <c r="I79" i="17"/>
  <c r="H79" i="17"/>
  <c r="I102" i="17"/>
  <c r="H102" i="17"/>
  <c r="I97" i="17"/>
  <c r="H97" i="17"/>
  <c r="I101" i="17"/>
  <c r="H101" i="17"/>
  <c r="I96" i="17"/>
  <c r="H96" i="17"/>
  <c r="I92" i="17"/>
  <c r="H92" i="17"/>
  <c r="I95" i="17"/>
  <c r="H95" i="17"/>
  <c r="I93" i="17"/>
  <c r="H93" i="17"/>
  <c r="I91" i="17"/>
  <c r="H91" i="17"/>
  <c r="I90" i="17"/>
  <c r="H90" i="17"/>
  <c r="I87" i="17"/>
  <c r="H87" i="17"/>
  <c r="I39" i="17"/>
  <c r="H39" i="17"/>
  <c r="I83" i="17"/>
  <c r="H83" i="17"/>
  <c r="I86" i="17"/>
  <c r="H86" i="17"/>
  <c r="I72" i="17"/>
  <c r="H72" i="17"/>
  <c r="I84" i="17"/>
  <c r="H84" i="17"/>
  <c r="I82" i="17"/>
  <c r="H82" i="17"/>
  <c r="I80" i="17"/>
  <c r="H80" i="17"/>
  <c r="I58" i="17"/>
  <c r="H58" i="17"/>
  <c r="I77" i="17"/>
  <c r="H77" i="17"/>
  <c r="I54" i="17"/>
  <c r="H54" i="17"/>
  <c r="I76" i="17"/>
  <c r="H76" i="17"/>
  <c r="I78" i="17"/>
  <c r="H78" i="17"/>
  <c r="I75" i="17"/>
  <c r="H75" i="17"/>
  <c r="I61" i="17"/>
  <c r="H61" i="17"/>
  <c r="I57" i="17"/>
  <c r="H57" i="17"/>
  <c r="I56" i="17"/>
  <c r="H56" i="17"/>
  <c r="I38" i="17"/>
  <c r="H38" i="17"/>
  <c r="I71" i="17"/>
  <c r="H71" i="17"/>
  <c r="I70" i="17"/>
  <c r="H70" i="17"/>
  <c r="I46" i="17"/>
  <c r="H46" i="17"/>
  <c r="I48" i="17"/>
  <c r="H48" i="17"/>
  <c r="I51" i="17"/>
  <c r="H51" i="17"/>
  <c r="I69" i="17"/>
  <c r="H69" i="17"/>
  <c r="I66" i="17"/>
  <c r="H66" i="17"/>
  <c r="I65" i="17"/>
  <c r="H65" i="17"/>
  <c r="I68" i="17"/>
  <c r="H68" i="17"/>
  <c r="I67" i="17"/>
  <c r="H67" i="17"/>
  <c r="I43" i="17"/>
  <c r="H43" i="17"/>
  <c r="I64" i="17"/>
  <c r="H64" i="17"/>
  <c r="I47" i="17"/>
  <c r="H47" i="17"/>
  <c r="I63" i="17"/>
  <c r="H63" i="17"/>
  <c r="I62" i="17"/>
  <c r="H62" i="17"/>
  <c r="I60" i="17"/>
  <c r="H60" i="17"/>
  <c r="I59" i="17"/>
  <c r="H59" i="17"/>
  <c r="I55" i="17"/>
  <c r="H55" i="17"/>
  <c r="I53" i="17"/>
  <c r="H53" i="17"/>
  <c r="I52" i="17"/>
  <c r="H52" i="17"/>
  <c r="I23" i="17"/>
  <c r="H23" i="17"/>
  <c r="I25" i="17"/>
  <c r="H25" i="17"/>
  <c r="I42" i="17"/>
  <c r="H42" i="17"/>
  <c r="I50" i="17"/>
  <c r="H50" i="17"/>
  <c r="I49" i="17"/>
  <c r="H49" i="17"/>
  <c r="I34" i="17"/>
  <c r="H34" i="17"/>
  <c r="I30" i="17"/>
  <c r="H30" i="17"/>
  <c r="I32" i="17"/>
  <c r="H32" i="17"/>
  <c r="I45" i="17"/>
  <c r="H45" i="17"/>
  <c r="I27" i="17"/>
  <c r="H27" i="17"/>
  <c r="I41" i="17"/>
  <c r="H41" i="17"/>
  <c r="I44" i="17"/>
  <c r="H44" i="17"/>
  <c r="I29" i="17"/>
  <c r="H29" i="17"/>
  <c r="I35" i="17"/>
  <c r="H35" i="17"/>
  <c r="I21" i="17"/>
  <c r="H21" i="17"/>
  <c r="I19" i="17"/>
  <c r="H19" i="17"/>
  <c r="I40" i="17"/>
  <c r="H40" i="17"/>
  <c r="I24" i="17"/>
  <c r="H24" i="17"/>
  <c r="I37" i="17"/>
  <c r="H37" i="17"/>
  <c r="I36" i="17"/>
  <c r="H36" i="17"/>
  <c r="I26" i="17"/>
  <c r="H26" i="17"/>
  <c r="I33" i="17"/>
  <c r="H33" i="17"/>
  <c r="I20" i="17"/>
  <c r="H20" i="17"/>
  <c r="I31" i="17"/>
  <c r="H31" i="17"/>
  <c r="I28" i="17"/>
  <c r="H28" i="17"/>
  <c r="I15" i="17"/>
  <c r="H15" i="17"/>
  <c r="I17" i="17"/>
  <c r="H17" i="17"/>
  <c r="I22" i="17"/>
  <c r="H22" i="17"/>
  <c r="I12" i="17"/>
  <c r="H12" i="17"/>
  <c r="I18" i="17"/>
  <c r="H18" i="17"/>
  <c r="I16" i="17"/>
  <c r="H16" i="17"/>
  <c r="I14" i="17"/>
  <c r="H14" i="17"/>
  <c r="I10" i="17"/>
  <c r="H10" i="17"/>
  <c r="I8" i="17"/>
  <c r="H8" i="17"/>
  <c r="I13" i="17"/>
  <c r="H13" i="17"/>
  <c r="I11" i="17"/>
  <c r="H11" i="17"/>
  <c r="I9" i="17"/>
  <c r="H9" i="17"/>
  <c r="I7" i="17"/>
  <c r="H7" i="17"/>
  <c r="I6" i="17"/>
  <c r="H6" i="17"/>
  <c r="I5" i="17"/>
  <c r="H5" i="17"/>
  <c r="I4" i="17"/>
  <c r="H4" i="17"/>
  <c r="I3" i="17"/>
  <c r="H3" i="17"/>
  <c r="D58" i="48"/>
  <c r="C58" i="48"/>
  <c r="D57" i="48"/>
  <c r="C57" i="48"/>
  <c r="D56" i="48"/>
  <c r="C56" i="48"/>
  <c r="D55" i="48"/>
  <c r="C55" i="48"/>
  <c r="D54" i="48"/>
  <c r="C54" i="48"/>
  <c r="D53" i="48"/>
  <c r="C53" i="48"/>
  <c r="D52" i="48"/>
  <c r="C52" i="48"/>
  <c r="D51" i="48"/>
  <c r="C51" i="48"/>
  <c r="D50" i="48"/>
  <c r="C50" i="48"/>
  <c r="D49" i="48"/>
  <c r="C49" i="48"/>
  <c r="D48" i="48"/>
  <c r="C48" i="48"/>
  <c r="D47" i="48"/>
  <c r="C47" i="48"/>
  <c r="D46" i="48"/>
  <c r="C46" i="48"/>
  <c r="D45" i="48"/>
  <c r="C45" i="48"/>
  <c r="D44" i="48"/>
  <c r="C44" i="48"/>
  <c r="D43" i="48"/>
  <c r="C43" i="48"/>
  <c r="D42" i="48"/>
  <c r="C42" i="48"/>
  <c r="D41" i="48"/>
  <c r="C41" i="48"/>
  <c r="D40" i="48"/>
  <c r="C40" i="48"/>
  <c r="D39" i="48"/>
  <c r="C39" i="48"/>
  <c r="D38" i="48"/>
  <c r="C38" i="48"/>
  <c r="D37" i="48"/>
  <c r="C37" i="48"/>
  <c r="D36" i="48"/>
  <c r="C36" i="48"/>
  <c r="D35" i="48"/>
  <c r="C35" i="48"/>
  <c r="D34" i="48"/>
  <c r="C34" i="48"/>
  <c r="D33" i="48"/>
  <c r="C33" i="48"/>
  <c r="D32" i="48"/>
  <c r="C32" i="48"/>
  <c r="D31" i="48"/>
  <c r="C31" i="48"/>
  <c r="D30" i="48"/>
  <c r="C30" i="48"/>
  <c r="D29" i="48"/>
  <c r="C29" i="48"/>
  <c r="D28" i="48"/>
  <c r="C28" i="48"/>
  <c r="D27" i="48"/>
  <c r="C27" i="48"/>
  <c r="D26" i="48"/>
  <c r="C26" i="48"/>
  <c r="D25" i="48"/>
  <c r="C25" i="48"/>
  <c r="D24" i="48"/>
  <c r="C24" i="48"/>
  <c r="D23" i="48"/>
  <c r="C23" i="48"/>
  <c r="D22" i="48"/>
  <c r="C22" i="48"/>
  <c r="D21" i="48"/>
  <c r="C21" i="48"/>
  <c r="D20" i="48"/>
  <c r="C20" i="48"/>
  <c r="D19" i="48"/>
  <c r="C19" i="48"/>
  <c r="D18" i="48"/>
  <c r="C18" i="48"/>
  <c r="D17" i="48"/>
  <c r="C17" i="48"/>
  <c r="D16" i="48"/>
  <c r="C16" i="48"/>
  <c r="D15" i="48"/>
  <c r="C15" i="48"/>
  <c r="D14" i="48"/>
  <c r="C14" i="48"/>
  <c r="D13" i="48"/>
  <c r="C13" i="48"/>
  <c r="D12" i="48"/>
  <c r="C12" i="48"/>
  <c r="D11" i="48"/>
  <c r="C11" i="48"/>
  <c r="D10" i="48"/>
  <c r="C10" i="48"/>
  <c r="D9" i="48"/>
  <c r="C9" i="48"/>
  <c r="D8" i="48"/>
  <c r="C8" i="48"/>
  <c r="D7" i="48"/>
  <c r="C7" i="48"/>
  <c r="D6" i="48"/>
  <c r="C6" i="48"/>
  <c r="D5" i="48"/>
  <c r="C5" i="48"/>
  <c r="D4" i="48"/>
  <c r="C4" i="48"/>
  <c r="D3" i="48"/>
  <c r="C3" i="48"/>
  <c r="D40" i="49"/>
  <c r="C40" i="49"/>
  <c r="D39" i="49"/>
  <c r="C39" i="49"/>
  <c r="D38" i="49"/>
  <c r="C38" i="49"/>
  <c r="D37" i="49"/>
  <c r="C37" i="49"/>
  <c r="D36" i="49"/>
  <c r="C36" i="49"/>
  <c r="D35" i="49"/>
  <c r="C35" i="49"/>
  <c r="D34" i="49"/>
  <c r="C34" i="49"/>
  <c r="D33" i="49"/>
  <c r="C33" i="49"/>
  <c r="D32" i="49"/>
  <c r="C32" i="49"/>
  <c r="D31" i="49"/>
  <c r="C31" i="49"/>
  <c r="D30" i="49"/>
  <c r="C30" i="49"/>
  <c r="D29" i="49"/>
  <c r="C29" i="49"/>
  <c r="D28" i="49"/>
  <c r="C28" i="49"/>
  <c r="D27" i="49"/>
  <c r="C27" i="49"/>
  <c r="D26" i="49"/>
  <c r="C26" i="49"/>
  <c r="D25" i="49"/>
  <c r="C25" i="49"/>
  <c r="D24" i="49"/>
  <c r="C24" i="49"/>
  <c r="D23" i="49"/>
  <c r="C23" i="49"/>
  <c r="D22" i="49"/>
  <c r="C22" i="49"/>
  <c r="D21" i="49"/>
  <c r="C21" i="49"/>
  <c r="D20" i="49"/>
  <c r="C20" i="49"/>
  <c r="D19" i="49"/>
  <c r="C19" i="49"/>
  <c r="D18" i="49"/>
  <c r="C18" i="49"/>
  <c r="D17" i="49"/>
  <c r="C17" i="49"/>
  <c r="D16" i="49"/>
  <c r="C16" i="49"/>
  <c r="D15" i="49"/>
  <c r="C15" i="49"/>
  <c r="D14" i="49"/>
  <c r="C14" i="49"/>
  <c r="D13" i="49"/>
  <c r="C13" i="49"/>
  <c r="D12" i="49"/>
  <c r="C12" i="49"/>
  <c r="D11" i="49"/>
  <c r="C11" i="49"/>
  <c r="D10" i="49"/>
  <c r="C10" i="49"/>
  <c r="D9" i="49"/>
  <c r="C9" i="49"/>
  <c r="D8" i="49"/>
  <c r="C8" i="49"/>
  <c r="D7" i="49"/>
  <c r="C7" i="49"/>
  <c r="D6" i="49"/>
  <c r="C6" i="49"/>
  <c r="D5" i="49"/>
  <c r="C5" i="49"/>
  <c r="D4" i="49"/>
  <c r="C4" i="49"/>
  <c r="D3" i="49"/>
  <c r="C3" i="49"/>
  <c r="D28" i="18"/>
  <c r="C28" i="18"/>
  <c r="D13" i="19" l="1"/>
  <c r="C13" i="19"/>
  <c r="G13" i="19"/>
  <c r="G15" i="19"/>
  <c r="G11" i="19"/>
  <c r="G12" i="17" l="1"/>
  <c r="E12" i="17"/>
  <c r="D12" i="17"/>
  <c r="C12" i="17"/>
  <c r="D15" i="19" l="1"/>
  <c r="C15" i="19"/>
  <c r="D11" i="19"/>
  <c r="C11" i="19"/>
  <c r="C80" i="17" l="1"/>
  <c r="D80" i="17"/>
  <c r="E80" i="17"/>
  <c r="G80" i="17"/>
  <c r="C128" i="17"/>
  <c r="D128" i="17"/>
  <c r="E128" i="17"/>
  <c r="G128" i="17"/>
  <c r="C129" i="17"/>
  <c r="D129" i="17"/>
  <c r="E129" i="17"/>
  <c r="G129" i="17"/>
  <c r="C155" i="17"/>
  <c r="D155" i="17"/>
  <c r="E155" i="17"/>
  <c r="G155" i="17"/>
  <c r="C89" i="17"/>
  <c r="D89" i="17"/>
  <c r="E89" i="17"/>
  <c r="G89" i="17"/>
  <c r="C152" i="17"/>
  <c r="D152" i="17"/>
  <c r="E152" i="17"/>
  <c r="G152" i="17"/>
  <c r="C122" i="17"/>
  <c r="D122" i="17"/>
  <c r="E122" i="17"/>
  <c r="G122" i="17"/>
  <c r="C73" i="17"/>
  <c r="D73" i="17"/>
  <c r="E73" i="17"/>
  <c r="G73" i="17"/>
  <c r="C56" i="17"/>
  <c r="D56" i="17"/>
  <c r="E56" i="17"/>
  <c r="G56" i="17"/>
  <c r="C126" i="17"/>
  <c r="D126" i="17"/>
  <c r="E126" i="17"/>
  <c r="G126" i="17"/>
  <c r="C85" i="17"/>
  <c r="D85" i="17"/>
  <c r="E85" i="17"/>
  <c r="G85" i="17"/>
  <c r="C74" i="17"/>
  <c r="D74" i="17"/>
  <c r="E74" i="17"/>
  <c r="G74" i="17"/>
  <c r="C118" i="17"/>
  <c r="D118" i="17"/>
  <c r="E118" i="17"/>
  <c r="G118" i="17"/>
  <c r="C25" i="17"/>
  <c r="D25" i="17"/>
  <c r="E25" i="17"/>
  <c r="G25" i="17"/>
  <c r="C55" i="17"/>
  <c r="D55" i="17"/>
  <c r="E55" i="17"/>
  <c r="G55" i="17"/>
  <c r="C91" i="17"/>
  <c r="D91" i="17"/>
  <c r="E91" i="17"/>
  <c r="G91" i="17"/>
  <c r="C87" i="17"/>
  <c r="D87" i="17"/>
  <c r="E87" i="17"/>
  <c r="G87" i="17"/>
  <c r="C41" i="17"/>
  <c r="D41" i="17"/>
  <c r="E41" i="17"/>
  <c r="G41" i="17"/>
  <c r="C83" i="17"/>
  <c r="D83" i="17"/>
  <c r="E83" i="17"/>
  <c r="G83" i="17"/>
  <c r="C23" i="17"/>
  <c r="D23" i="17"/>
  <c r="E23" i="17"/>
  <c r="G23" i="17"/>
  <c r="G163" i="17"/>
  <c r="G162" i="17"/>
  <c r="G161" i="17"/>
  <c r="G160" i="17"/>
  <c r="G159" i="17"/>
  <c r="G58" i="17"/>
  <c r="G158" i="17"/>
  <c r="G157" i="17"/>
  <c r="G156" i="17"/>
  <c r="G154" i="17"/>
  <c r="G153" i="17"/>
  <c r="G108" i="17"/>
  <c r="G151" i="17"/>
  <c r="G150" i="17"/>
  <c r="G125" i="17"/>
  <c r="G149" i="17"/>
  <c r="G148" i="17"/>
  <c r="G66" i="17"/>
  <c r="G147" i="17"/>
  <c r="G146" i="17"/>
  <c r="G145" i="17"/>
  <c r="G144" i="17"/>
  <c r="G143" i="17"/>
  <c r="G142" i="17"/>
  <c r="G94" i="17"/>
  <c r="G141" i="17"/>
  <c r="G124" i="17"/>
  <c r="G104" i="17"/>
  <c r="G140" i="17"/>
  <c r="G121" i="17"/>
  <c r="G120" i="17"/>
  <c r="G113" i="17"/>
  <c r="G139" i="17"/>
  <c r="G138" i="17"/>
  <c r="G119" i="17"/>
  <c r="G137" i="17"/>
  <c r="G65" i="17"/>
  <c r="G136" i="17"/>
  <c r="G106" i="17"/>
  <c r="G112" i="17"/>
  <c r="G135" i="17"/>
  <c r="G123" i="17"/>
  <c r="G134" i="17"/>
  <c r="G133" i="17"/>
  <c r="G130" i="17"/>
  <c r="G38" i="17"/>
  <c r="G111" i="17"/>
  <c r="G132" i="17"/>
  <c r="G131" i="17"/>
  <c r="G88" i="17"/>
  <c r="G81" i="17"/>
  <c r="G127" i="17"/>
  <c r="G103" i="17"/>
  <c r="G117" i="17"/>
  <c r="G116" i="17"/>
  <c r="G100" i="17"/>
  <c r="G99" i="17"/>
  <c r="G98" i="17"/>
  <c r="G115" i="17"/>
  <c r="G114" i="17"/>
  <c r="G79" i="17"/>
  <c r="G102" i="17"/>
  <c r="G97" i="17"/>
  <c r="G110" i="17"/>
  <c r="G96" i="17"/>
  <c r="G92" i="17"/>
  <c r="G51" i="17"/>
  <c r="G109" i="17"/>
  <c r="G107" i="17"/>
  <c r="G105" i="17"/>
  <c r="G39" i="17"/>
  <c r="G101" i="17"/>
  <c r="G95" i="17"/>
  <c r="G72" i="17"/>
  <c r="G93" i="17"/>
  <c r="G90" i="17"/>
  <c r="G43" i="17"/>
  <c r="G59" i="17"/>
  <c r="G77" i="17"/>
  <c r="G86" i="17"/>
  <c r="G76" i="17"/>
  <c r="G84" i="17"/>
  <c r="G54" i="17"/>
  <c r="G82" i="17"/>
  <c r="G34" i="17"/>
  <c r="G57" i="17"/>
  <c r="G61" i="17"/>
  <c r="G78" i="17"/>
  <c r="G75" i="17"/>
  <c r="G46" i="17"/>
  <c r="G48" i="17"/>
  <c r="G24" i="17"/>
  <c r="G71" i="17"/>
  <c r="G70" i="17"/>
  <c r="G69" i="17"/>
  <c r="G47" i="17"/>
  <c r="G68" i="17"/>
  <c r="G67" i="17"/>
  <c r="G64" i="17"/>
  <c r="G63" i="17"/>
  <c r="G53" i="17"/>
  <c r="G62" i="17"/>
  <c r="G37" i="17"/>
  <c r="G60" i="17"/>
  <c r="G21" i="17"/>
  <c r="G42" i="17"/>
  <c r="G50" i="17"/>
  <c r="G49" i="17"/>
  <c r="G44" i="17"/>
  <c r="G52" i="17"/>
  <c r="G30" i="17"/>
  <c r="G32" i="17"/>
  <c r="G8" i="17"/>
  <c r="G27" i="17"/>
  <c r="G45" i="17"/>
  <c r="G20" i="17"/>
  <c r="G29" i="17"/>
  <c r="G35" i="17"/>
  <c r="G17" i="17"/>
  <c r="G15" i="17"/>
  <c r="G19" i="17"/>
  <c r="G28" i="17"/>
  <c r="G40" i="17"/>
  <c r="G26" i="17"/>
  <c r="G33" i="17"/>
  <c r="G36" i="17"/>
  <c r="G31" i="17"/>
  <c r="G22" i="17"/>
  <c r="G6" i="17"/>
  <c r="G18" i="17"/>
  <c r="G14" i="17"/>
  <c r="G16" i="17"/>
  <c r="G10" i="17"/>
  <c r="G9" i="17"/>
  <c r="G13" i="17"/>
  <c r="G7" i="17"/>
  <c r="G11" i="17"/>
  <c r="G5" i="17"/>
  <c r="G4" i="17"/>
  <c r="G3" i="17" l="1"/>
  <c r="G104" i="47"/>
  <c r="F104" i="47"/>
  <c r="E104" i="47"/>
  <c r="H104" i="47" s="1"/>
  <c r="G98" i="47"/>
  <c r="F98" i="47"/>
  <c r="E98" i="47"/>
  <c r="G82" i="47"/>
  <c r="F82" i="47"/>
  <c r="E82" i="47"/>
  <c r="G101" i="47"/>
  <c r="F101" i="47"/>
  <c r="E101" i="47"/>
  <c r="H101" i="47" s="1"/>
  <c r="G99" i="47"/>
  <c r="F99" i="47"/>
  <c r="E99" i="47"/>
  <c r="H99" i="47" s="1"/>
  <c r="G96" i="47"/>
  <c r="F96" i="47"/>
  <c r="E96" i="47"/>
  <c r="G94" i="47"/>
  <c r="F94" i="47"/>
  <c r="E94" i="47"/>
  <c r="G106" i="47"/>
  <c r="F106" i="47"/>
  <c r="E106" i="47"/>
  <c r="H106" i="47" s="1"/>
  <c r="G105" i="47"/>
  <c r="F105" i="47"/>
  <c r="E105" i="47"/>
  <c r="H105" i="47" s="1"/>
  <c r="G100" i="47"/>
  <c r="F100" i="47"/>
  <c r="E100" i="47"/>
  <c r="G97" i="47"/>
  <c r="F97" i="47"/>
  <c r="E97" i="47"/>
  <c r="G93" i="47"/>
  <c r="F93" i="47"/>
  <c r="E93" i="47"/>
  <c r="H93" i="47" s="1"/>
  <c r="G61" i="47"/>
  <c r="F61" i="47"/>
  <c r="E61" i="47"/>
  <c r="H61" i="47" s="1"/>
  <c r="G71" i="47"/>
  <c r="F71" i="47"/>
  <c r="E71" i="47"/>
  <c r="G46" i="47"/>
  <c r="F46" i="47"/>
  <c r="E46" i="47"/>
  <c r="G55" i="47"/>
  <c r="F55" i="47"/>
  <c r="E55" i="47"/>
  <c r="H55" i="47" s="1"/>
  <c r="G49" i="47"/>
  <c r="F49" i="47"/>
  <c r="E49" i="47"/>
  <c r="H49" i="47" s="1"/>
  <c r="G80" i="47"/>
  <c r="F80" i="47"/>
  <c r="E80" i="47"/>
  <c r="G62" i="47"/>
  <c r="F62" i="47"/>
  <c r="E62" i="47"/>
  <c r="G53" i="47"/>
  <c r="F53" i="47"/>
  <c r="E53" i="47"/>
  <c r="H53" i="47" s="1"/>
  <c r="G85" i="47"/>
  <c r="F85" i="47"/>
  <c r="E85" i="47"/>
  <c r="H85" i="47" s="1"/>
  <c r="G76" i="47"/>
  <c r="F76" i="47"/>
  <c r="E76" i="47"/>
  <c r="G65" i="47"/>
  <c r="F65" i="47"/>
  <c r="E65" i="47"/>
  <c r="G60" i="47"/>
  <c r="F60" i="47"/>
  <c r="E60" i="47"/>
  <c r="H60" i="47" s="1"/>
  <c r="G50" i="47"/>
  <c r="F50" i="47"/>
  <c r="E50" i="47"/>
  <c r="H50" i="47" s="1"/>
  <c r="G36" i="47"/>
  <c r="F36" i="47"/>
  <c r="E36" i="47"/>
  <c r="G47" i="47"/>
  <c r="F47" i="47"/>
  <c r="E47" i="47"/>
  <c r="G63" i="47"/>
  <c r="F63" i="47"/>
  <c r="E63" i="47"/>
  <c r="H63" i="47" s="1"/>
  <c r="G44" i="47"/>
  <c r="F44" i="47"/>
  <c r="E44" i="47"/>
  <c r="H44" i="47" s="1"/>
  <c r="G73" i="47"/>
  <c r="F73" i="47"/>
  <c r="E73" i="47"/>
  <c r="G30" i="47"/>
  <c r="F30" i="47"/>
  <c r="E30" i="47"/>
  <c r="G37" i="47"/>
  <c r="F37" i="47"/>
  <c r="E37" i="47"/>
  <c r="H37" i="47" s="1"/>
  <c r="G14" i="47"/>
  <c r="F14" i="47"/>
  <c r="E14" i="47"/>
  <c r="H14" i="47" s="1"/>
  <c r="G42" i="47"/>
  <c r="F42" i="47"/>
  <c r="E42" i="47"/>
  <c r="G52" i="47"/>
  <c r="F52" i="47"/>
  <c r="E52" i="47"/>
  <c r="G103" i="47"/>
  <c r="F103" i="47"/>
  <c r="E103" i="47"/>
  <c r="H103" i="47" s="1"/>
  <c r="G95" i="47"/>
  <c r="F95" i="47"/>
  <c r="E95" i="47"/>
  <c r="H95" i="47" s="1"/>
  <c r="G83" i="47"/>
  <c r="F83" i="47"/>
  <c r="E83" i="47"/>
  <c r="G68" i="47"/>
  <c r="F68" i="47"/>
  <c r="E68" i="47"/>
  <c r="G84" i="47"/>
  <c r="F84" i="47"/>
  <c r="E84" i="47"/>
  <c r="H84" i="47" s="1"/>
  <c r="G77" i="47"/>
  <c r="F77" i="47"/>
  <c r="E77" i="47"/>
  <c r="H77" i="47" s="1"/>
  <c r="G70" i="47"/>
  <c r="F70" i="47"/>
  <c r="E70" i="47"/>
  <c r="G51" i="47"/>
  <c r="F51" i="47"/>
  <c r="E51" i="47"/>
  <c r="G92" i="47"/>
  <c r="F92" i="47"/>
  <c r="E92" i="47"/>
  <c r="H92" i="47" s="1"/>
  <c r="G88" i="47"/>
  <c r="F88" i="47"/>
  <c r="E88" i="47"/>
  <c r="H88" i="47" s="1"/>
  <c r="G107" i="47"/>
  <c r="F107" i="47"/>
  <c r="E107" i="47"/>
  <c r="G90" i="47"/>
  <c r="F90" i="47"/>
  <c r="E90" i="47"/>
  <c r="G56" i="47"/>
  <c r="F56" i="47"/>
  <c r="E56" i="47"/>
  <c r="H56" i="47" s="1"/>
  <c r="G86" i="47"/>
  <c r="F86" i="47"/>
  <c r="E86" i="47"/>
  <c r="H86" i="47" s="1"/>
  <c r="G81" i="47"/>
  <c r="F81" i="47"/>
  <c r="E81" i="47"/>
  <c r="G54" i="47"/>
  <c r="F54" i="47"/>
  <c r="E54" i="47"/>
  <c r="G32" i="47"/>
  <c r="F32" i="47"/>
  <c r="E32" i="47"/>
  <c r="H32" i="47" s="1"/>
  <c r="G74" i="47"/>
  <c r="F74" i="47"/>
  <c r="E74" i="47"/>
  <c r="H74" i="47" s="1"/>
  <c r="G66" i="47"/>
  <c r="F66" i="47"/>
  <c r="E66" i="47"/>
  <c r="G38" i="47"/>
  <c r="F38" i="47"/>
  <c r="E38" i="47"/>
  <c r="G40" i="47"/>
  <c r="F40" i="47"/>
  <c r="E40" i="47"/>
  <c r="H40" i="47" s="1"/>
  <c r="G57" i="47"/>
  <c r="F57" i="47"/>
  <c r="E57" i="47"/>
  <c r="H57" i="47" s="1"/>
  <c r="G31" i="47"/>
  <c r="F31" i="47"/>
  <c r="E31" i="47"/>
  <c r="G64" i="47"/>
  <c r="F64" i="47"/>
  <c r="E64" i="47"/>
  <c r="G35" i="47"/>
  <c r="F35" i="47"/>
  <c r="E35" i="47"/>
  <c r="H35" i="47" s="1"/>
  <c r="G87" i="47"/>
  <c r="F87" i="47"/>
  <c r="E87" i="47"/>
  <c r="H87" i="47" s="1"/>
  <c r="G89" i="47"/>
  <c r="F89" i="47"/>
  <c r="E89" i="47"/>
  <c r="G33" i="47"/>
  <c r="F33" i="47"/>
  <c r="E33" i="47"/>
  <c r="G108" i="47"/>
  <c r="F108" i="47"/>
  <c r="E108" i="47"/>
  <c r="H108" i="47" s="1"/>
  <c r="G58" i="47"/>
  <c r="F58" i="47"/>
  <c r="E58" i="47"/>
  <c r="H58" i="47" s="1"/>
  <c r="G91" i="47"/>
  <c r="F91" i="47"/>
  <c r="E91" i="47"/>
  <c r="G78" i="47"/>
  <c r="F78" i="47"/>
  <c r="E78" i="47"/>
  <c r="G43" i="47"/>
  <c r="F43" i="47"/>
  <c r="E43" i="47"/>
  <c r="H43" i="47" s="1"/>
  <c r="G79" i="47"/>
  <c r="F79" i="47"/>
  <c r="E79" i="47"/>
  <c r="H79" i="47" s="1"/>
  <c r="G59" i="47"/>
  <c r="F59" i="47"/>
  <c r="E59" i="47"/>
  <c r="G72" i="47"/>
  <c r="F72" i="47"/>
  <c r="E72" i="47"/>
  <c r="G67" i="47"/>
  <c r="F67" i="47"/>
  <c r="E67" i="47"/>
  <c r="H67" i="47" s="1"/>
  <c r="G69" i="47"/>
  <c r="F69" i="47"/>
  <c r="E69" i="47"/>
  <c r="H69" i="47" s="1"/>
  <c r="G75" i="47"/>
  <c r="F75" i="47"/>
  <c r="E75" i="47"/>
  <c r="G27" i="47"/>
  <c r="F27" i="47"/>
  <c r="E27" i="47"/>
  <c r="G41" i="47"/>
  <c r="F41" i="47"/>
  <c r="E41" i="47"/>
  <c r="H41" i="47" s="1"/>
  <c r="G45" i="47"/>
  <c r="F45" i="47"/>
  <c r="E45" i="47"/>
  <c r="H45" i="47" s="1"/>
  <c r="G48" i="47"/>
  <c r="F48" i="47"/>
  <c r="E48" i="47"/>
  <c r="G18" i="47"/>
  <c r="F18" i="47"/>
  <c r="E18" i="47"/>
  <c r="G13" i="47"/>
  <c r="F13" i="47"/>
  <c r="E13" i="47"/>
  <c r="H13" i="47" s="1"/>
  <c r="G39" i="47"/>
  <c r="F39" i="47"/>
  <c r="E39" i="47"/>
  <c r="H39" i="47" s="1"/>
  <c r="G19" i="47"/>
  <c r="F19" i="47"/>
  <c r="E19" i="47"/>
  <c r="G23" i="47"/>
  <c r="F23" i="47"/>
  <c r="E23" i="47"/>
  <c r="G24" i="47"/>
  <c r="F24" i="47"/>
  <c r="E24" i="47"/>
  <c r="H24" i="47" s="1"/>
  <c r="G34" i="47"/>
  <c r="F34" i="47"/>
  <c r="E34" i="47"/>
  <c r="H34" i="47" s="1"/>
  <c r="G17" i="47"/>
  <c r="F17" i="47"/>
  <c r="E17" i="47"/>
  <c r="G21" i="47"/>
  <c r="F21" i="47"/>
  <c r="E21" i="47"/>
  <c r="G11" i="47"/>
  <c r="F11" i="47"/>
  <c r="E11" i="47"/>
  <c r="H11" i="47" s="1"/>
  <c r="G29" i="47"/>
  <c r="F29" i="47"/>
  <c r="E29" i="47"/>
  <c r="H29" i="47" s="1"/>
  <c r="G28" i="47"/>
  <c r="F28" i="47"/>
  <c r="E28" i="47"/>
  <c r="G16" i="47"/>
  <c r="F16" i="47"/>
  <c r="E16" i="47"/>
  <c r="G9" i="47"/>
  <c r="F9" i="47"/>
  <c r="E9" i="47"/>
  <c r="H9" i="47" s="1"/>
  <c r="G26" i="47"/>
  <c r="F26" i="47"/>
  <c r="E26" i="47"/>
  <c r="H26" i="47" s="1"/>
  <c r="G25" i="47"/>
  <c r="F25" i="47"/>
  <c r="E25" i="47"/>
  <c r="G10" i="47"/>
  <c r="F10" i="47"/>
  <c r="E10" i="47"/>
  <c r="G20" i="47"/>
  <c r="F20" i="47"/>
  <c r="E20" i="47"/>
  <c r="H20" i="47" s="1"/>
  <c r="G22" i="47"/>
  <c r="F22" i="47"/>
  <c r="E22" i="47"/>
  <c r="H22" i="47" s="1"/>
  <c r="G7" i="47"/>
  <c r="F7" i="47"/>
  <c r="E7" i="47"/>
  <c r="G12" i="47"/>
  <c r="F12" i="47"/>
  <c r="E12" i="47"/>
  <c r="G8" i="47"/>
  <c r="F8" i="47"/>
  <c r="E8" i="47"/>
  <c r="H8" i="47" s="1"/>
  <c r="G6" i="47"/>
  <c r="F6" i="47"/>
  <c r="E6" i="47"/>
  <c r="H6" i="47" s="1"/>
  <c r="G15" i="47"/>
  <c r="F15" i="47"/>
  <c r="E15" i="47"/>
  <c r="G5" i="47"/>
  <c r="F5" i="47"/>
  <c r="E5" i="47"/>
  <c r="G4" i="47"/>
  <c r="F4" i="47"/>
  <c r="E4" i="47"/>
  <c r="H4" i="47" s="1"/>
  <c r="G3" i="47"/>
  <c r="F3" i="47"/>
  <c r="E3" i="47"/>
  <c r="H3" i="47" s="1"/>
  <c r="G102" i="47"/>
  <c r="F102" i="47"/>
  <c r="E102" i="47"/>
  <c r="H102" i="47" l="1"/>
  <c r="H15" i="47"/>
  <c r="H7" i="47"/>
  <c r="H25" i="47"/>
  <c r="H28" i="47"/>
  <c r="H17" i="47"/>
  <c r="H19" i="47"/>
  <c r="H48" i="47"/>
  <c r="H75" i="47"/>
  <c r="H59" i="47"/>
  <c r="H91" i="47"/>
  <c r="H89" i="47"/>
  <c r="H31" i="47"/>
  <c r="H66" i="47"/>
  <c r="H81" i="47"/>
  <c r="H107" i="47"/>
  <c r="H70" i="47"/>
  <c r="H83" i="47"/>
  <c r="H42" i="47"/>
  <c r="H73" i="47"/>
  <c r="H36" i="47"/>
  <c r="H76" i="47"/>
  <c r="H80" i="47"/>
  <c r="H71" i="47"/>
  <c r="H100" i="47"/>
  <c r="H96" i="47"/>
  <c r="H98" i="47"/>
  <c r="H5" i="47"/>
  <c r="H12" i="47"/>
  <c r="H10" i="47"/>
  <c r="H16" i="47"/>
  <c r="H21" i="47"/>
  <c r="H23" i="47"/>
  <c r="H18" i="47"/>
  <c r="H27" i="47"/>
  <c r="H72" i="47"/>
  <c r="H78" i="47"/>
  <c r="H33" i="47"/>
  <c r="H64" i="47"/>
  <c r="H38" i="47"/>
  <c r="H54" i="47"/>
  <c r="H90" i="47"/>
  <c r="H51" i="47"/>
  <c r="H68" i="47"/>
  <c r="H52" i="47"/>
  <c r="H30" i="47"/>
  <c r="H47" i="47"/>
  <c r="H65" i="47"/>
  <c r="H62" i="47"/>
  <c r="H46" i="47"/>
  <c r="H97" i="47"/>
  <c r="H94" i="47"/>
  <c r="H82" i="47"/>
  <c r="D85" i="16"/>
  <c r="C85" i="16"/>
  <c r="B85" i="16"/>
  <c r="F85" i="16" l="1"/>
  <c r="F179" i="30"/>
  <c r="F178" i="30"/>
  <c r="G18" i="46" l="1"/>
  <c r="G17" i="46"/>
  <c r="G15" i="46"/>
  <c r="G14" i="46"/>
  <c r="G13" i="46"/>
  <c r="G12" i="46"/>
  <c r="G11" i="46"/>
  <c r="G10" i="46"/>
  <c r="G9" i="46"/>
  <c r="G8" i="46"/>
  <c r="G7" i="46"/>
  <c r="G6" i="46"/>
  <c r="G5" i="46"/>
  <c r="G4" i="46"/>
  <c r="G3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" i="46"/>
  <c r="F4" i="46"/>
  <c r="F3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5" i="46"/>
  <c r="E4" i="46"/>
  <c r="E3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C5" i="46"/>
  <c r="C4" i="46"/>
  <c r="C3" i="46"/>
  <c r="B19" i="46"/>
  <c r="B18" i="46"/>
  <c r="B17" i="46"/>
  <c r="B16" i="46"/>
  <c r="B15" i="46"/>
  <c r="B14" i="46"/>
  <c r="B13" i="46"/>
  <c r="B12" i="46"/>
  <c r="B11" i="46"/>
  <c r="B10" i="46"/>
  <c r="B9" i="46"/>
  <c r="B8" i="46"/>
  <c r="B7" i="46"/>
  <c r="B6" i="46"/>
  <c r="B5" i="46"/>
  <c r="B4" i="46"/>
  <c r="B3" i="46"/>
  <c r="G2" i="46"/>
  <c r="F2" i="46"/>
  <c r="E2" i="46"/>
  <c r="D2" i="46"/>
  <c r="C2" i="46"/>
  <c r="B2" i="46"/>
  <c r="L103" i="16"/>
  <c r="K103" i="16"/>
  <c r="J103" i="16"/>
  <c r="I103" i="16"/>
  <c r="H103" i="16"/>
  <c r="M97" i="16"/>
  <c r="L97" i="16"/>
  <c r="K97" i="16"/>
  <c r="J97" i="16"/>
  <c r="I97" i="16"/>
  <c r="H97" i="16"/>
  <c r="M91" i="16"/>
  <c r="L91" i="16"/>
  <c r="K91" i="16"/>
  <c r="J91" i="16"/>
  <c r="I91" i="16"/>
  <c r="H91" i="16"/>
  <c r="L86" i="16"/>
  <c r="K86" i="16"/>
  <c r="J86" i="16"/>
  <c r="I86" i="16"/>
  <c r="H86" i="16"/>
  <c r="M79" i="16"/>
  <c r="L79" i="16"/>
  <c r="K79" i="16"/>
  <c r="J79" i="16"/>
  <c r="I79" i="16"/>
  <c r="H79" i="16"/>
  <c r="M73" i="16"/>
  <c r="L73" i="16"/>
  <c r="K73" i="16"/>
  <c r="J73" i="16"/>
  <c r="I73" i="16"/>
  <c r="H73" i="16"/>
  <c r="M67" i="16"/>
  <c r="L67" i="16"/>
  <c r="K67" i="16"/>
  <c r="J67" i="16"/>
  <c r="I67" i="16"/>
  <c r="H67" i="16"/>
  <c r="M61" i="16"/>
  <c r="L61" i="16"/>
  <c r="K61" i="16"/>
  <c r="J61" i="16"/>
  <c r="I61" i="16"/>
  <c r="H61" i="16"/>
  <c r="M55" i="16"/>
  <c r="L55" i="16"/>
  <c r="K55" i="16"/>
  <c r="J55" i="16"/>
  <c r="I55" i="16"/>
  <c r="H55" i="16"/>
  <c r="M49" i="16"/>
  <c r="L49" i="16"/>
  <c r="K49" i="16"/>
  <c r="J49" i="16"/>
  <c r="I49" i="16"/>
  <c r="H49" i="16"/>
  <c r="M43" i="16"/>
  <c r="L43" i="16"/>
  <c r="K43" i="16"/>
  <c r="J43" i="16"/>
  <c r="I43" i="16"/>
  <c r="H43" i="16"/>
  <c r="M37" i="16"/>
  <c r="L37" i="16"/>
  <c r="K37" i="16"/>
  <c r="J37" i="16"/>
  <c r="I37" i="16"/>
  <c r="H37" i="16"/>
  <c r="M31" i="16"/>
  <c r="L31" i="16"/>
  <c r="K31" i="16"/>
  <c r="J31" i="16"/>
  <c r="I31" i="16"/>
  <c r="H31" i="16"/>
  <c r="M25" i="16"/>
  <c r="L25" i="16"/>
  <c r="K25" i="16"/>
  <c r="J25" i="16"/>
  <c r="I25" i="16"/>
  <c r="H25" i="16"/>
  <c r="M19" i="16"/>
  <c r="L19" i="16"/>
  <c r="K19" i="16"/>
  <c r="J19" i="16"/>
  <c r="I19" i="16"/>
  <c r="H19" i="16"/>
  <c r="L14" i="16"/>
  <c r="K14" i="16"/>
  <c r="J14" i="16"/>
  <c r="I14" i="16"/>
  <c r="H14" i="16"/>
  <c r="M8" i="16"/>
  <c r="L8" i="16"/>
  <c r="K8" i="16"/>
  <c r="J8" i="16"/>
  <c r="I8" i="16"/>
  <c r="H8" i="16"/>
  <c r="D15" i="17" l="1"/>
  <c r="E147" i="17" l="1"/>
  <c r="E146" i="17"/>
  <c r="E145" i="17"/>
  <c r="E163" i="17"/>
  <c r="E31" i="17"/>
  <c r="E144" i="17"/>
  <c r="E143" i="17"/>
  <c r="E142" i="17"/>
  <c r="E94" i="17"/>
  <c r="E141" i="17"/>
  <c r="E77" i="17"/>
  <c r="E6" i="17"/>
  <c r="E8" i="17"/>
  <c r="E124" i="17"/>
  <c r="E104" i="17"/>
  <c r="E72" i="17"/>
  <c r="E140" i="17"/>
  <c r="E121" i="17"/>
  <c r="E162" i="17"/>
  <c r="E120" i="17"/>
  <c r="E113" i="17"/>
  <c r="E71" i="17"/>
  <c r="E139" i="17"/>
  <c r="E138" i="17"/>
  <c r="E119" i="17"/>
  <c r="E137" i="17"/>
  <c r="E11" i="17"/>
  <c r="E90" i="17"/>
  <c r="E65" i="17"/>
  <c r="E153" i="17"/>
  <c r="E136" i="17"/>
  <c r="E69" i="17"/>
  <c r="E106" i="17"/>
  <c r="E112" i="17"/>
  <c r="E135" i="17"/>
  <c r="E123" i="17"/>
  <c r="E88" i="17"/>
  <c r="E161" i="17"/>
  <c r="E117" i="17"/>
  <c r="E116" i="17"/>
  <c r="E100" i="17"/>
  <c r="E108" i="17"/>
  <c r="E99" i="17"/>
  <c r="E98" i="17"/>
  <c r="E115" i="17"/>
  <c r="E114" i="17"/>
  <c r="E103" i="17"/>
  <c r="E81" i="17"/>
  <c r="E76" i="17"/>
  <c r="E79" i="17"/>
  <c r="E151" i="17"/>
  <c r="E102" i="17"/>
  <c r="E97" i="17"/>
  <c r="E110" i="17"/>
  <c r="E96" i="17"/>
  <c r="E92" i="17"/>
  <c r="E62" i="17"/>
  <c r="E134" i="17"/>
  <c r="E133" i="17"/>
  <c r="E51" i="17"/>
  <c r="E107" i="17"/>
  <c r="E95" i="17"/>
  <c r="E53" i="17"/>
  <c r="E82" i="17"/>
  <c r="E21" i="17"/>
  <c r="E34" i="17"/>
  <c r="E93" i="17"/>
  <c r="E57" i="17"/>
  <c r="E61" i="17"/>
  <c r="E49" i="17"/>
  <c r="E60" i="17"/>
  <c r="E75" i="17"/>
  <c r="E63" i="17"/>
  <c r="E24" i="17"/>
  <c r="E78" i="17"/>
  <c r="E42" i="17"/>
  <c r="E68" i="17"/>
  <c r="E45" i="17"/>
  <c r="E22" i="17"/>
  <c r="E32" i="17"/>
  <c r="E50" i="17"/>
  <c r="E44" i="17"/>
  <c r="E29" i="17"/>
  <c r="E52" i="17"/>
  <c r="E26" i="17"/>
  <c r="E30" i="17"/>
  <c r="E19" i="17"/>
  <c r="E33" i="17"/>
  <c r="E16" i="17"/>
  <c r="E27" i="17"/>
  <c r="E20" i="17"/>
  <c r="E35" i="17"/>
  <c r="E28" i="17"/>
  <c r="E40" i="17"/>
  <c r="E10" i="17"/>
  <c r="E14" i="17"/>
  <c r="E9" i="17"/>
  <c r="E13" i="17"/>
  <c r="E7" i="17"/>
  <c r="E4" i="17"/>
  <c r="E5" i="17"/>
  <c r="E3" i="17"/>
  <c r="E160" i="17"/>
  <c r="E159" i="17"/>
  <c r="E58" i="17"/>
  <c r="E158" i="17"/>
  <c r="E157" i="17"/>
  <c r="E156" i="17"/>
  <c r="E154" i="17"/>
  <c r="E150" i="17"/>
  <c r="E125" i="17"/>
  <c r="E149" i="17"/>
  <c r="E148" i="17"/>
  <c r="E66" i="17"/>
  <c r="E130" i="17"/>
  <c r="E38" i="17"/>
  <c r="E111" i="17"/>
  <c r="E132" i="17"/>
  <c r="E131" i="17"/>
  <c r="E127" i="17"/>
  <c r="E109" i="17"/>
  <c r="E105" i="17"/>
  <c r="E39" i="17"/>
  <c r="E101" i="17"/>
  <c r="E43" i="17"/>
  <c r="E59" i="17"/>
  <c r="E86" i="17"/>
  <c r="E84" i="17"/>
  <c r="E54" i="17"/>
  <c r="E46" i="17"/>
  <c r="E48" i="17"/>
  <c r="E70" i="17"/>
  <c r="E47" i="17"/>
  <c r="E67" i="17"/>
  <c r="E64" i="17"/>
  <c r="E37" i="17"/>
  <c r="E17" i="17"/>
  <c r="E15" i="17"/>
  <c r="E36" i="17"/>
  <c r="E18" i="17"/>
  <c r="D147" i="17"/>
  <c r="C147" i="17"/>
  <c r="D146" i="17"/>
  <c r="C146" i="17"/>
  <c r="D145" i="17"/>
  <c r="C145" i="17"/>
  <c r="D163" i="17"/>
  <c r="C163" i="17"/>
  <c r="D31" i="17"/>
  <c r="C31" i="17"/>
  <c r="D144" i="17"/>
  <c r="C144" i="17"/>
  <c r="D143" i="17"/>
  <c r="C143" i="17"/>
  <c r="D142" i="17"/>
  <c r="C142" i="17"/>
  <c r="D94" i="17"/>
  <c r="C94" i="17"/>
  <c r="D141" i="17"/>
  <c r="C141" i="17"/>
  <c r="D77" i="17"/>
  <c r="C77" i="17"/>
  <c r="D6" i="17"/>
  <c r="C6" i="17"/>
  <c r="D8" i="17"/>
  <c r="C8" i="17"/>
  <c r="D124" i="17"/>
  <c r="C124" i="17"/>
  <c r="D104" i="17"/>
  <c r="C104" i="17"/>
  <c r="D72" i="17"/>
  <c r="C72" i="17"/>
  <c r="D140" i="17"/>
  <c r="C140" i="17"/>
  <c r="D121" i="17"/>
  <c r="C121" i="17"/>
  <c r="D162" i="17"/>
  <c r="C162" i="17"/>
  <c r="D120" i="17"/>
  <c r="C120" i="17"/>
  <c r="D113" i="17"/>
  <c r="C113" i="17"/>
  <c r="D71" i="17"/>
  <c r="C71" i="17"/>
  <c r="D139" i="17"/>
  <c r="C139" i="17"/>
  <c r="D138" i="17"/>
  <c r="C138" i="17"/>
  <c r="D119" i="17"/>
  <c r="C119" i="17"/>
  <c r="D137" i="17"/>
  <c r="C137" i="17"/>
  <c r="D11" i="17"/>
  <c r="C11" i="17"/>
  <c r="D90" i="17"/>
  <c r="C90" i="17"/>
  <c r="D65" i="17"/>
  <c r="C65" i="17"/>
  <c r="D153" i="17"/>
  <c r="C153" i="17"/>
  <c r="D136" i="17"/>
  <c r="C136" i="17"/>
  <c r="D69" i="17"/>
  <c r="C69" i="17"/>
  <c r="D106" i="17"/>
  <c r="C106" i="17"/>
  <c r="D112" i="17"/>
  <c r="C112" i="17"/>
  <c r="D135" i="17"/>
  <c r="C135" i="17"/>
  <c r="D123" i="17"/>
  <c r="C123" i="17"/>
  <c r="D88" i="17"/>
  <c r="C88" i="17"/>
  <c r="D161" i="17"/>
  <c r="C161" i="17"/>
  <c r="D117" i="17"/>
  <c r="C117" i="17"/>
  <c r="D116" i="17"/>
  <c r="C116" i="17"/>
  <c r="D100" i="17"/>
  <c r="C100" i="17"/>
  <c r="D108" i="17"/>
  <c r="C108" i="17"/>
  <c r="D99" i="17"/>
  <c r="C99" i="17"/>
  <c r="D98" i="17"/>
  <c r="C98" i="17"/>
  <c r="D115" i="17"/>
  <c r="C115" i="17"/>
  <c r="D114" i="17"/>
  <c r="C114" i="17"/>
  <c r="D103" i="17"/>
  <c r="C103" i="17"/>
  <c r="D81" i="17"/>
  <c r="C81" i="17"/>
  <c r="D76" i="17"/>
  <c r="C76" i="17"/>
  <c r="D79" i="17"/>
  <c r="C79" i="17"/>
  <c r="D151" i="17"/>
  <c r="C151" i="17"/>
  <c r="D102" i="17"/>
  <c r="C102" i="17"/>
  <c r="D97" i="17"/>
  <c r="C97" i="17"/>
  <c r="D110" i="17"/>
  <c r="C110" i="17"/>
  <c r="D96" i="17"/>
  <c r="C96" i="17"/>
  <c r="D92" i="17"/>
  <c r="C92" i="17"/>
  <c r="D62" i="17"/>
  <c r="C62" i="17"/>
  <c r="D134" i="17"/>
  <c r="C134" i="17"/>
  <c r="D133" i="17"/>
  <c r="C133" i="17"/>
  <c r="D51" i="17"/>
  <c r="C51" i="17"/>
  <c r="D107" i="17"/>
  <c r="C107" i="17"/>
  <c r="D95" i="17"/>
  <c r="C95" i="17"/>
  <c r="D53" i="17"/>
  <c r="C53" i="17"/>
  <c r="D82" i="17"/>
  <c r="C82" i="17"/>
  <c r="D21" i="17"/>
  <c r="C21" i="17"/>
  <c r="D34" i="17"/>
  <c r="C34" i="17"/>
  <c r="D93" i="17"/>
  <c r="C93" i="17"/>
  <c r="D57" i="17"/>
  <c r="C57" i="17"/>
  <c r="D61" i="17"/>
  <c r="C61" i="17"/>
  <c r="D49" i="17"/>
  <c r="C49" i="17"/>
  <c r="D60" i="17"/>
  <c r="C60" i="17"/>
  <c r="D75" i="17"/>
  <c r="C75" i="17"/>
  <c r="D63" i="17"/>
  <c r="C63" i="17"/>
  <c r="D24" i="17"/>
  <c r="C24" i="17"/>
  <c r="D78" i="17"/>
  <c r="C78" i="17"/>
  <c r="D42" i="17"/>
  <c r="C42" i="17"/>
  <c r="D68" i="17"/>
  <c r="C68" i="17"/>
  <c r="D45" i="17"/>
  <c r="C45" i="17"/>
  <c r="D22" i="17"/>
  <c r="C22" i="17"/>
  <c r="D32" i="17"/>
  <c r="C32" i="17"/>
  <c r="D50" i="17"/>
  <c r="C50" i="17"/>
  <c r="D44" i="17"/>
  <c r="C44" i="17"/>
  <c r="D29" i="17"/>
  <c r="C29" i="17"/>
  <c r="D52" i="17"/>
  <c r="C52" i="17"/>
  <c r="D26" i="17"/>
  <c r="C26" i="17"/>
  <c r="D30" i="17"/>
  <c r="C30" i="17"/>
  <c r="D19" i="17"/>
  <c r="C19" i="17"/>
  <c r="D33" i="17"/>
  <c r="C33" i="17"/>
  <c r="D16" i="17"/>
  <c r="C16" i="17"/>
  <c r="D27" i="17"/>
  <c r="C27" i="17"/>
  <c r="D20" i="17"/>
  <c r="C20" i="17"/>
  <c r="D35" i="17"/>
  <c r="C35" i="17"/>
  <c r="D28" i="17"/>
  <c r="C28" i="17"/>
  <c r="D40" i="17"/>
  <c r="C40" i="17"/>
  <c r="D10" i="17"/>
  <c r="C10" i="17"/>
  <c r="D14" i="17"/>
  <c r="C14" i="17"/>
  <c r="D9" i="17"/>
  <c r="C9" i="17"/>
  <c r="D13" i="17"/>
  <c r="C13" i="17"/>
  <c r="D7" i="17"/>
  <c r="C7" i="17"/>
  <c r="D4" i="17"/>
  <c r="C4" i="17"/>
  <c r="D5" i="17"/>
  <c r="C5" i="17"/>
  <c r="D3" i="17"/>
  <c r="C3" i="17"/>
  <c r="D160" i="17"/>
  <c r="C160" i="17"/>
  <c r="D159" i="17"/>
  <c r="C159" i="17"/>
  <c r="D58" i="17"/>
  <c r="C58" i="17"/>
  <c r="D158" i="17"/>
  <c r="C158" i="17"/>
  <c r="D157" i="17"/>
  <c r="C157" i="17"/>
  <c r="D156" i="17"/>
  <c r="C156" i="17"/>
  <c r="D154" i="17"/>
  <c r="C154" i="17"/>
  <c r="D150" i="17"/>
  <c r="C150" i="17"/>
  <c r="D125" i="17"/>
  <c r="C125" i="17"/>
  <c r="D149" i="17"/>
  <c r="C149" i="17"/>
  <c r="D148" i="17"/>
  <c r="C148" i="17"/>
  <c r="D66" i="17"/>
  <c r="C66" i="17"/>
  <c r="D130" i="17"/>
  <c r="C130" i="17"/>
  <c r="D38" i="17"/>
  <c r="C38" i="17"/>
  <c r="D111" i="17"/>
  <c r="C111" i="17"/>
  <c r="D132" i="17"/>
  <c r="C132" i="17"/>
  <c r="D131" i="17"/>
  <c r="C131" i="17"/>
  <c r="D127" i="17"/>
  <c r="C127" i="17"/>
  <c r="D109" i="17"/>
  <c r="C109" i="17"/>
  <c r="D105" i="17"/>
  <c r="C105" i="17"/>
  <c r="D39" i="17"/>
  <c r="C39" i="17"/>
  <c r="D101" i="17"/>
  <c r="C101" i="17"/>
  <c r="D43" i="17"/>
  <c r="C43" i="17"/>
  <c r="D59" i="17"/>
  <c r="C59" i="17"/>
  <c r="D86" i="17"/>
  <c r="C86" i="17"/>
  <c r="D84" i="17"/>
  <c r="C84" i="17"/>
  <c r="D54" i="17"/>
  <c r="C54" i="17"/>
  <c r="D46" i="17"/>
  <c r="C46" i="17"/>
  <c r="D48" i="17"/>
  <c r="C48" i="17"/>
  <c r="D70" i="17"/>
  <c r="C70" i="17"/>
  <c r="D47" i="17"/>
  <c r="C47" i="17"/>
  <c r="D67" i="17"/>
  <c r="C67" i="17"/>
  <c r="D64" i="17"/>
  <c r="C64" i="17"/>
  <c r="D37" i="17"/>
  <c r="C37" i="17"/>
  <c r="D17" i="17"/>
  <c r="C17" i="17"/>
  <c r="C15" i="17"/>
  <c r="D36" i="17"/>
  <c r="C36" i="17"/>
  <c r="D18" i="17"/>
  <c r="C18" i="17"/>
  <c r="D98" i="47"/>
  <c r="C98" i="47"/>
  <c r="D97" i="47"/>
  <c r="C97" i="47"/>
  <c r="D61" i="47"/>
  <c r="C61" i="47"/>
  <c r="D71" i="47"/>
  <c r="C71" i="47"/>
  <c r="D94" i="47"/>
  <c r="C94" i="47"/>
  <c r="D106" i="47"/>
  <c r="C106" i="47"/>
  <c r="D105" i="47"/>
  <c r="C105" i="47"/>
  <c r="D100" i="47"/>
  <c r="C100" i="47"/>
  <c r="D93" i="47"/>
  <c r="C93" i="47"/>
  <c r="D53" i="47"/>
  <c r="C53" i="47"/>
  <c r="D101" i="47"/>
  <c r="C101" i="47"/>
  <c r="D47" i="47"/>
  <c r="C47" i="47"/>
  <c r="D84" i="47"/>
  <c r="C84" i="47"/>
  <c r="D51" i="47"/>
  <c r="C51" i="47"/>
  <c r="D92" i="47"/>
  <c r="C92" i="47"/>
  <c r="D21" i="47"/>
  <c r="C21" i="47"/>
  <c r="D79" i="47"/>
  <c r="C79" i="47"/>
  <c r="D56" i="47"/>
  <c r="C56" i="47"/>
  <c r="D86" i="47"/>
  <c r="C86" i="47"/>
  <c r="D54" i="47"/>
  <c r="C54" i="47"/>
  <c r="D32" i="47"/>
  <c r="C32" i="47"/>
  <c r="D38" i="47"/>
  <c r="C38" i="47"/>
  <c r="D85" i="47"/>
  <c r="C85" i="47"/>
  <c r="D35" i="47"/>
  <c r="C35" i="47"/>
  <c r="D30" i="47"/>
  <c r="C30" i="47"/>
  <c r="D40" i="47"/>
  <c r="C40" i="47"/>
  <c r="D66" i="47"/>
  <c r="C66" i="47"/>
  <c r="D33" i="47"/>
  <c r="C33" i="47"/>
  <c r="D103" i="47"/>
  <c r="C103" i="47"/>
  <c r="D82" i="47"/>
  <c r="C82" i="47"/>
  <c r="D76" i="47"/>
  <c r="C76" i="47"/>
  <c r="D72" i="47"/>
  <c r="C72" i="47"/>
  <c r="D107" i="47"/>
  <c r="C107" i="47"/>
  <c r="D69" i="47"/>
  <c r="C69" i="47"/>
  <c r="D63" i="47"/>
  <c r="C63" i="47"/>
  <c r="D13" i="47"/>
  <c r="C13" i="47"/>
  <c r="D91" i="47"/>
  <c r="C91" i="47"/>
  <c r="D87" i="47"/>
  <c r="C87" i="47"/>
  <c r="D108" i="47"/>
  <c r="C108" i="47"/>
  <c r="D50" i="47"/>
  <c r="C50" i="47"/>
  <c r="D70" i="47"/>
  <c r="C70" i="47"/>
  <c r="D60" i="47"/>
  <c r="C60" i="47"/>
  <c r="D75" i="47"/>
  <c r="C75" i="47"/>
  <c r="D49" i="47"/>
  <c r="C49" i="47"/>
  <c r="D52" i="47"/>
  <c r="C52" i="47"/>
  <c r="D90" i="47"/>
  <c r="C90" i="47"/>
  <c r="D80" i="47"/>
  <c r="C80" i="47"/>
  <c r="D62" i="47"/>
  <c r="C62" i="47"/>
  <c r="D44" i="47"/>
  <c r="C44" i="47"/>
  <c r="D73" i="47"/>
  <c r="C73" i="47"/>
  <c r="D55" i="47"/>
  <c r="C55" i="47"/>
  <c r="D77" i="47"/>
  <c r="C77" i="47"/>
  <c r="D88" i="47"/>
  <c r="C88" i="47"/>
  <c r="D78" i="47"/>
  <c r="C78" i="47"/>
  <c r="D46" i="47"/>
  <c r="C46" i="47"/>
  <c r="D57" i="47"/>
  <c r="C57" i="47"/>
  <c r="D42" i="47"/>
  <c r="C42" i="47"/>
  <c r="D45" i="47"/>
  <c r="C45" i="47"/>
  <c r="D31" i="47"/>
  <c r="C31" i="47"/>
  <c r="D34" i="47"/>
  <c r="C34" i="47"/>
  <c r="D58" i="47"/>
  <c r="C58" i="47"/>
  <c r="D74" i="47"/>
  <c r="C74" i="47"/>
  <c r="D68" i="47"/>
  <c r="C68" i="47"/>
  <c r="D104" i="47"/>
  <c r="C104" i="47"/>
  <c r="D89" i="47"/>
  <c r="C89" i="47"/>
  <c r="D99" i="47"/>
  <c r="C99" i="47"/>
  <c r="D65" i="47"/>
  <c r="C65" i="47"/>
  <c r="D48" i="47"/>
  <c r="C48" i="47"/>
  <c r="D83" i="47"/>
  <c r="C83" i="47"/>
  <c r="D14" i="47"/>
  <c r="C14" i="47"/>
  <c r="D64" i="47"/>
  <c r="C64" i="47"/>
  <c r="D96" i="47"/>
  <c r="C96" i="47"/>
  <c r="D36" i="47"/>
  <c r="C36" i="47"/>
  <c r="D37" i="47"/>
  <c r="C37" i="47"/>
  <c r="D81" i="47"/>
  <c r="C81" i="47"/>
  <c r="D95" i="47"/>
  <c r="C95" i="47"/>
  <c r="D43" i="47"/>
  <c r="C43" i="47"/>
  <c r="D59" i="47"/>
  <c r="C59" i="47"/>
  <c r="D67" i="47"/>
  <c r="C67" i="47"/>
  <c r="D16" i="47"/>
  <c r="C16" i="47"/>
  <c r="D27" i="47"/>
  <c r="C27" i="47"/>
  <c r="D41" i="47"/>
  <c r="C41" i="47"/>
  <c r="D28" i="47"/>
  <c r="C28" i="47"/>
  <c r="D9" i="47"/>
  <c r="C9" i="47"/>
  <c r="D18" i="47"/>
  <c r="C18" i="47"/>
  <c r="D7" i="47"/>
  <c r="C7" i="47"/>
  <c r="D39" i="47"/>
  <c r="C39" i="47"/>
  <c r="D19" i="47"/>
  <c r="C19" i="47"/>
  <c r="D23" i="47"/>
  <c r="C23" i="47"/>
  <c r="D24" i="47"/>
  <c r="C24" i="47"/>
  <c r="D10" i="47"/>
  <c r="C10" i="47"/>
  <c r="D25" i="47"/>
  <c r="C25" i="47"/>
  <c r="D17" i="47"/>
  <c r="C17" i="47"/>
  <c r="D11" i="47"/>
  <c r="C11" i="47"/>
  <c r="D29" i="47"/>
  <c r="C29" i="47"/>
  <c r="D6" i="47"/>
  <c r="C6" i="47"/>
  <c r="D26" i="47"/>
  <c r="C26" i="47"/>
  <c r="D22" i="47"/>
  <c r="C22" i="47"/>
  <c r="D5" i="47"/>
  <c r="C5" i="47"/>
  <c r="D20" i="47"/>
  <c r="C20" i="47"/>
  <c r="D12" i="47"/>
  <c r="C12" i="47"/>
  <c r="D15" i="47"/>
  <c r="C15" i="47"/>
  <c r="D8" i="47"/>
  <c r="C8" i="47"/>
  <c r="D4" i="47"/>
  <c r="C4" i="47"/>
  <c r="D3" i="47"/>
  <c r="C3" i="47"/>
  <c r="D102" i="47"/>
  <c r="G20" i="27" l="1"/>
  <c r="G15" i="27"/>
  <c r="G19" i="27"/>
  <c r="G18" i="27"/>
  <c r="G17" i="27"/>
  <c r="G13" i="27"/>
  <c r="G12" i="27"/>
  <c r="G16" i="27"/>
  <c r="G4" i="27"/>
  <c r="G9" i="27"/>
  <c r="G7" i="27"/>
  <c r="G14" i="27"/>
  <c r="G11" i="27"/>
  <c r="G10" i="27"/>
  <c r="G5" i="27"/>
  <c r="G6" i="27"/>
  <c r="G8" i="27"/>
  <c r="G3" i="27"/>
  <c r="G23" i="19"/>
  <c r="G22" i="19"/>
  <c r="G17" i="19"/>
  <c r="G16" i="19"/>
  <c r="G3" i="19"/>
  <c r="G12" i="19"/>
  <c r="G10" i="19"/>
  <c r="G9" i="19"/>
  <c r="G7" i="19"/>
  <c r="D23" i="19"/>
  <c r="C23" i="19"/>
  <c r="D22" i="19"/>
  <c r="C22" i="19"/>
  <c r="D17" i="19"/>
  <c r="C17" i="19"/>
  <c r="D16" i="19"/>
  <c r="C16" i="19"/>
  <c r="D3" i="19"/>
  <c r="C3" i="19"/>
  <c r="D12" i="19"/>
  <c r="C12" i="19"/>
  <c r="D10" i="19"/>
  <c r="C10" i="19"/>
  <c r="D9" i="19"/>
  <c r="C9" i="19"/>
  <c r="D7" i="19"/>
  <c r="C7" i="19"/>
  <c r="D25" i="19"/>
  <c r="C25" i="19"/>
  <c r="D24" i="19"/>
  <c r="C24" i="19"/>
  <c r="D21" i="19"/>
  <c r="C21" i="19"/>
  <c r="D20" i="19"/>
  <c r="C20" i="19"/>
  <c r="D19" i="19"/>
  <c r="C19" i="19"/>
  <c r="D18" i="19"/>
  <c r="C18" i="19"/>
  <c r="D14" i="19"/>
  <c r="C14" i="19"/>
  <c r="D8" i="19"/>
  <c r="C8" i="19"/>
  <c r="D6" i="19"/>
  <c r="C6" i="19"/>
  <c r="D5" i="19"/>
  <c r="C5" i="19"/>
  <c r="D4" i="19"/>
  <c r="C4" i="19"/>
  <c r="G25" i="19" l="1"/>
  <c r="G24" i="19"/>
  <c r="G21" i="19"/>
  <c r="G20" i="19"/>
  <c r="G19" i="19"/>
  <c r="G18" i="19"/>
  <c r="G14" i="19"/>
  <c r="G8" i="19"/>
  <c r="G6" i="19"/>
  <c r="G5" i="19"/>
  <c r="G4" i="19"/>
  <c r="G39" i="41" l="1"/>
  <c r="F39" i="41"/>
  <c r="G7" i="41"/>
  <c r="D79" i="36"/>
  <c r="D107" i="16"/>
  <c r="C107" i="16"/>
  <c r="B107" i="16"/>
  <c r="D106" i="16"/>
  <c r="C106" i="16"/>
  <c r="B106" i="16"/>
  <c r="D105" i="16"/>
  <c r="C105" i="16"/>
  <c r="B105" i="16"/>
  <c r="D104" i="16"/>
  <c r="C104" i="16"/>
  <c r="B104" i="16"/>
  <c r="D103" i="16"/>
  <c r="C103" i="16"/>
  <c r="B103" i="16"/>
  <c r="D102" i="16"/>
  <c r="C102" i="16"/>
  <c r="B102" i="16"/>
  <c r="D101" i="16"/>
  <c r="C101" i="16"/>
  <c r="B101" i="16"/>
  <c r="D100" i="16"/>
  <c r="C100" i="16"/>
  <c r="B100" i="16"/>
  <c r="D99" i="16"/>
  <c r="C99" i="16"/>
  <c r="B99" i="16"/>
  <c r="D98" i="16"/>
  <c r="C98" i="16"/>
  <c r="B98" i="16"/>
  <c r="D97" i="16"/>
  <c r="C97" i="16"/>
  <c r="B97" i="16"/>
  <c r="D96" i="16"/>
  <c r="C96" i="16"/>
  <c r="B96" i="16"/>
  <c r="D95" i="16"/>
  <c r="C95" i="16"/>
  <c r="B95" i="16"/>
  <c r="D94" i="16"/>
  <c r="C94" i="16"/>
  <c r="B94" i="16"/>
  <c r="D93" i="16"/>
  <c r="C93" i="16"/>
  <c r="B93" i="16"/>
  <c r="D92" i="16"/>
  <c r="C92" i="16"/>
  <c r="B92" i="16"/>
  <c r="D91" i="16"/>
  <c r="C91" i="16"/>
  <c r="B91" i="16"/>
  <c r="D90" i="16"/>
  <c r="C90" i="16"/>
  <c r="B90" i="16"/>
  <c r="D89" i="16"/>
  <c r="D60" i="36" s="1"/>
  <c r="C89" i="16"/>
  <c r="B89" i="16"/>
  <c r="D88" i="16"/>
  <c r="D59" i="36" s="1"/>
  <c r="C88" i="16"/>
  <c r="B88" i="16"/>
  <c r="D87" i="16"/>
  <c r="C87" i="16"/>
  <c r="B87" i="16"/>
  <c r="D86" i="16"/>
  <c r="C86" i="16"/>
  <c r="B86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D3" i="36" s="1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D100" i="36" s="1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D99" i="36" s="1"/>
  <c r="C56" i="16"/>
  <c r="B56" i="16"/>
  <c r="D55" i="16"/>
  <c r="C55" i="16"/>
  <c r="B55" i="16"/>
  <c r="D54" i="16"/>
  <c r="C54" i="16"/>
  <c r="B54" i="16"/>
  <c r="D53" i="16"/>
  <c r="C53" i="16"/>
  <c r="B53" i="16"/>
  <c r="D52" i="16"/>
  <c r="D107" i="36" s="1"/>
  <c r="C52" i="16"/>
  <c r="B52" i="16"/>
  <c r="D51" i="16"/>
  <c r="C51" i="16"/>
  <c r="B51" i="16"/>
  <c r="D50" i="16"/>
  <c r="C50" i="16"/>
  <c r="B50" i="16"/>
  <c r="D49" i="16"/>
  <c r="D95" i="36" s="1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D82" i="36" s="1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D93" i="36" s="1"/>
  <c r="C36" i="16"/>
  <c r="B36" i="16"/>
  <c r="D35" i="16"/>
  <c r="D92" i="36" s="1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D89" i="36" s="1"/>
  <c r="C24" i="16"/>
  <c r="B24" i="16"/>
  <c r="D23" i="16"/>
  <c r="C23" i="16"/>
  <c r="B23" i="16"/>
  <c r="D22" i="16"/>
  <c r="C22" i="16"/>
  <c r="B22" i="16"/>
  <c r="D21" i="16"/>
  <c r="C21" i="16"/>
  <c r="B21" i="16"/>
  <c r="D20" i="16"/>
  <c r="D101" i="36" s="1"/>
  <c r="C20" i="16"/>
  <c r="B20" i="16"/>
  <c r="D19" i="16"/>
  <c r="D83" i="36" s="1"/>
  <c r="C19" i="16"/>
  <c r="B19" i="16"/>
  <c r="D18" i="16"/>
  <c r="C18" i="16"/>
  <c r="B18" i="16"/>
  <c r="D17" i="16"/>
  <c r="C17" i="16"/>
  <c r="B17" i="16"/>
  <c r="D16" i="16"/>
  <c r="D88" i="36" s="1"/>
  <c r="C16" i="16"/>
  <c r="B16" i="16"/>
  <c r="D15" i="16"/>
  <c r="D84" i="36" s="1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D86" i="36" s="1"/>
  <c r="C9" i="16"/>
  <c r="B9" i="16"/>
  <c r="D8" i="16"/>
  <c r="D65" i="36" s="1"/>
  <c r="C8" i="16"/>
  <c r="B8" i="16"/>
  <c r="D7" i="16"/>
  <c r="D62" i="36" s="1"/>
  <c r="C7" i="16"/>
  <c r="B7" i="16"/>
  <c r="D6" i="16"/>
  <c r="D61" i="36" s="1"/>
  <c r="C6" i="16"/>
  <c r="B6" i="16"/>
  <c r="D5" i="16"/>
  <c r="C5" i="16"/>
  <c r="B5" i="16"/>
  <c r="D4" i="16"/>
  <c r="D71" i="36" s="1"/>
  <c r="C4" i="16"/>
  <c r="B4" i="16"/>
  <c r="D3" i="16"/>
  <c r="C3" i="16"/>
  <c r="B3" i="16"/>
  <c r="D2" i="16"/>
  <c r="D81" i="36" s="1"/>
  <c r="C2" i="16"/>
  <c r="B2" i="16"/>
  <c r="F191" i="30"/>
  <c r="F192" i="30"/>
  <c r="F193" i="30"/>
  <c r="F194" i="30"/>
  <c r="F195" i="30"/>
  <c r="F180" i="30"/>
  <c r="F181" i="30"/>
  <c r="F182" i="30"/>
  <c r="F183" i="30"/>
  <c r="F184" i="30"/>
  <c r="F185" i="30"/>
  <c r="F186" i="30"/>
  <c r="F187" i="30"/>
  <c r="F188" i="30"/>
  <c r="F189" i="30"/>
  <c r="F190" i="30"/>
  <c r="D102" i="36" l="1"/>
  <c r="D64" i="36"/>
  <c r="D104" i="36"/>
  <c r="D98" i="36"/>
  <c r="D91" i="36"/>
  <c r="D66" i="36"/>
  <c r="D105" i="36"/>
  <c r="D76" i="36"/>
  <c r="D75" i="36"/>
  <c r="D103" i="36"/>
  <c r="D68" i="36"/>
  <c r="D72" i="36"/>
  <c r="D70" i="36"/>
  <c r="D67" i="36"/>
  <c r="D87" i="36"/>
  <c r="D80" i="36"/>
  <c r="D96" i="36"/>
  <c r="D97" i="36"/>
  <c r="D85" i="36"/>
  <c r="D74" i="36"/>
  <c r="D90" i="36"/>
  <c r="D63" i="36"/>
  <c r="D94" i="36"/>
  <c r="D108" i="36"/>
  <c r="D106" i="36"/>
  <c r="D73" i="36"/>
  <c r="D77" i="36"/>
  <c r="D69" i="36"/>
  <c r="D78" i="36"/>
  <c r="C39" i="41"/>
  <c r="B39" i="41"/>
  <c r="F107" i="16"/>
  <c r="F106" i="16"/>
  <c r="F58" i="16"/>
  <c r="F37" i="41" l="1"/>
  <c r="D39" i="41"/>
  <c r="C87" i="36"/>
  <c r="G37" i="41"/>
  <c r="E39" i="41"/>
  <c r="D57" i="36"/>
  <c r="F177" i="30" l="1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03" i="16" l="1"/>
  <c r="F7" i="16"/>
  <c r="F15" i="16"/>
  <c r="F23" i="16"/>
  <c r="F31" i="16"/>
  <c r="F39" i="16"/>
  <c r="F47" i="16"/>
  <c r="F55" i="16"/>
  <c r="F61" i="16"/>
  <c r="F69" i="16"/>
  <c r="F77" i="16"/>
  <c r="F86" i="16"/>
  <c r="F94" i="16"/>
  <c r="F102" i="16"/>
  <c r="F5" i="16"/>
  <c r="F13" i="16"/>
  <c r="G5" i="41" s="1"/>
  <c r="F21" i="16"/>
  <c r="F29" i="16"/>
  <c r="F37" i="16"/>
  <c r="F45" i="16"/>
  <c r="F53" i="16"/>
  <c r="F59" i="16"/>
  <c r="F21" i="41" s="1"/>
  <c r="F67" i="16"/>
  <c r="F75" i="16"/>
  <c r="F83" i="16"/>
  <c r="F92" i="16"/>
  <c r="F100" i="16"/>
  <c r="D18" i="36"/>
  <c r="F8" i="16"/>
  <c r="D26" i="36"/>
  <c r="F24" i="16"/>
  <c r="D50" i="36"/>
  <c r="F40" i="16"/>
  <c r="D5" i="36"/>
  <c r="D14" i="36"/>
  <c r="F70" i="16"/>
  <c r="C3" i="36" s="1"/>
  <c r="F87" i="16"/>
  <c r="F81" i="16"/>
  <c r="F90" i="16"/>
  <c r="D41" i="36"/>
  <c r="F6" i="16"/>
  <c r="F14" i="16"/>
  <c r="F46" i="16"/>
  <c r="F17" i="41" s="1"/>
  <c r="F54" i="16"/>
  <c r="F101" i="16"/>
  <c r="F9" i="16"/>
  <c r="F57" i="16"/>
  <c r="F104" i="16"/>
  <c r="F4" i="16"/>
  <c r="D19" i="36"/>
  <c r="F12" i="16"/>
  <c r="F20" i="16"/>
  <c r="D44" i="36"/>
  <c r="F28" i="16"/>
  <c r="F36" i="16"/>
  <c r="F44" i="16"/>
  <c r="D17" i="41" s="1"/>
  <c r="D17" i="36"/>
  <c r="F52" i="16"/>
  <c r="D34" i="36"/>
  <c r="F66" i="16"/>
  <c r="F74" i="16"/>
  <c r="F82" i="16"/>
  <c r="D47" i="36"/>
  <c r="F91" i="16"/>
  <c r="D31" i="36"/>
  <c r="F99" i="16"/>
  <c r="D9" i="36"/>
  <c r="D53" i="36"/>
  <c r="D23" i="36"/>
  <c r="F16" i="16"/>
  <c r="D22" i="36"/>
  <c r="F32" i="16"/>
  <c r="F48" i="16"/>
  <c r="F56" i="16"/>
  <c r="C99" i="36" s="1"/>
  <c r="F62" i="16"/>
  <c r="D32" i="36"/>
  <c r="F78" i="16"/>
  <c r="D51" i="36"/>
  <c r="F95" i="16"/>
  <c r="F3" i="16"/>
  <c r="F11" i="16"/>
  <c r="D48" i="36"/>
  <c r="F27" i="16"/>
  <c r="F35" i="16"/>
  <c r="C57" i="36" s="1"/>
  <c r="F43" i="16"/>
  <c r="F51" i="16"/>
  <c r="D10" i="36"/>
  <c r="F73" i="16"/>
  <c r="D27" i="41" s="1"/>
  <c r="D46" i="36"/>
  <c r="D36" i="36"/>
  <c r="D25" i="36"/>
  <c r="F60" i="16"/>
  <c r="F68" i="16"/>
  <c r="D25" i="41" s="1"/>
  <c r="F76" i="16"/>
  <c r="F84" i="16"/>
  <c r="F93" i="16"/>
  <c r="D42" i="36"/>
  <c r="F25" i="16"/>
  <c r="F33" i="16"/>
  <c r="D12" i="36"/>
  <c r="D56" i="36"/>
  <c r="F63" i="16"/>
  <c r="D39" i="36"/>
  <c r="F79" i="16"/>
  <c r="D15" i="36"/>
  <c r="F96" i="16"/>
  <c r="D8" i="36"/>
  <c r="D49" i="36"/>
  <c r="D13" i="36"/>
  <c r="D20" i="36"/>
  <c r="D16" i="36"/>
  <c r="D7" i="36"/>
  <c r="D28" i="36"/>
  <c r="F19" i="16"/>
  <c r="C79" i="36" s="1"/>
  <c r="D33" i="36"/>
  <c r="D43" i="36"/>
  <c r="F65" i="16"/>
  <c r="D37" i="36"/>
  <c r="F98" i="16"/>
  <c r="F22" i="16"/>
  <c r="F30" i="16"/>
  <c r="F38" i="16"/>
  <c r="D21" i="36"/>
  <c r="D30" i="36"/>
  <c r="D24" i="36"/>
  <c r="F17" i="16"/>
  <c r="E7" i="41" s="1"/>
  <c r="F41" i="16"/>
  <c r="F49" i="16"/>
  <c r="F71" i="16"/>
  <c r="D45" i="36"/>
  <c r="F88" i="16"/>
  <c r="D4" i="36"/>
  <c r="D6" i="36"/>
  <c r="D58" i="36"/>
  <c r="D27" i="36"/>
  <c r="F2" i="16"/>
  <c r="F10" i="16"/>
  <c r="D5" i="41" s="1"/>
  <c r="F18" i="16"/>
  <c r="F26" i="16"/>
  <c r="D54" i="36"/>
  <c r="F34" i="16"/>
  <c r="D40" i="36"/>
  <c r="F42" i="16"/>
  <c r="D52" i="36"/>
  <c r="F50" i="16"/>
  <c r="D55" i="36"/>
  <c r="D35" i="36"/>
  <c r="F64" i="16"/>
  <c r="D11" i="36"/>
  <c r="F72" i="16"/>
  <c r="F80" i="16"/>
  <c r="D38" i="36"/>
  <c r="F89" i="16"/>
  <c r="F97" i="16"/>
  <c r="F105" i="16"/>
  <c r="E37" i="41" s="1"/>
  <c r="D29" i="36"/>
  <c r="F7" i="41" l="1"/>
  <c r="C78" i="36"/>
  <c r="F9" i="41"/>
  <c r="C17" i="41"/>
  <c r="D11" i="41"/>
  <c r="E27" i="41"/>
  <c r="C31" i="41"/>
  <c r="F13" i="41"/>
  <c r="F29" i="41"/>
  <c r="E25" i="41"/>
  <c r="E29" i="41"/>
  <c r="D35" i="41"/>
  <c r="E13" i="41"/>
  <c r="F25" i="41"/>
  <c r="E23" i="41"/>
  <c r="C25" i="41"/>
  <c r="G35" i="41"/>
  <c r="F15" i="41"/>
  <c r="E9" i="41"/>
  <c r="C13" i="41"/>
  <c r="D33" i="41"/>
  <c r="F27" i="41"/>
  <c r="D21" i="41"/>
  <c r="D29" i="41"/>
  <c r="E33" i="41"/>
  <c r="C35" i="41"/>
  <c r="E11" i="41"/>
  <c r="G33" i="41"/>
  <c r="D23" i="41"/>
  <c r="F5" i="41"/>
  <c r="B33" i="41"/>
  <c r="G17" i="41"/>
  <c r="C29" i="41"/>
  <c r="B19" i="41"/>
  <c r="E31" i="41"/>
  <c r="C80" i="36"/>
  <c r="C27" i="41"/>
  <c r="C103" i="36"/>
  <c r="D19" i="41"/>
  <c r="C59" i="36"/>
  <c r="F31" i="41"/>
  <c r="C83" i="36"/>
  <c r="C9" i="41"/>
  <c r="C64" i="36"/>
  <c r="G27" i="41"/>
  <c r="C50" i="36"/>
  <c r="C102" i="36"/>
  <c r="F11" i="41"/>
  <c r="C61" i="36"/>
  <c r="F3" i="41"/>
  <c r="C85" i="36"/>
  <c r="B31" i="41"/>
  <c r="C108" i="36"/>
  <c r="G19" i="41"/>
  <c r="C77" i="36"/>
  <c r="F33" i="41"/>
  <c r="C23" i="41"/>
  <c r="C67" i="36"/>
  <c r="C37" i="41"/>
  <c r="B9" i="41"/>
  <c r="C95" i="36"/>
  <c r="C19" i="41"/>
  <c r="C75" i="36"/>
  <c r="B17" i="41"/>
  <c r="C82" i="36"/>
  <c r="G15" i="41"/>
  <c r="C54" i="36"/>
  <c r="B13" i="41"/>
  <c r="B23" i="41"/>
  <c r="G29" i="41"/>
  <c r="C93" i="36"/>
  <c r="B15" i="41"/>
  <c r="C106" i="36"/>
  <c r="E21" i="41"/>
  <c r="C89" i="36"/>
  <c r="B11" i="41"/>
  <c r="C98" i="36"/>
  <c r="F35" i="41"/>
  <c r="C63" i="36"/>
  <c r="C15" i="41"/>
  <c r="C23" i="36"/>
  <c r="E3" i="41"/>
  <c r="B29" i="41"/>
  <c r="C84" i="36"/>
  <c r="C7" i="41"/>
  <c r="C60" i="36"/>
  <c r="G31" i="41"/>
  <c r="F23" i="41"/>
  <c r="B27" i="41"/>
  <c r="G25" i="41"/>
  <c r="C100" i="36"/>
  <c r="G23" i="41"/>
  <c r="C74" i="36"/>
  <c r="B35" i="41"/>
  <c r="C92" i="36"/>
  <c r="G13" i="41"/>
  <c r="C26" i="36"/>
  <c r="E5" i="41"/>
  <c r="C91" i="36"/>
  <c r="D13" i="41"/>
  <c r="C33" i="41"/>
  <c r="C101" i="36"/>
  <c r="D9" i="41"/>
  <c r="C71" i="36"/>
  <c r="D3" i="41"/>
  <c r="C86" i="36"/>
  <c r="C5" i="41"/>
  <c r="B7" i="41"/>
  <c r="C97" i="36"/>
  <c r="G21" i="41"/>
  <c r="C90" i="36"/>
  <c r="G11" i="41"/>
  <c r="C69" i="36"/>
  <c r="B37" i="41"/>
  <c r="C40" i="36"/>
  <c r="C66" i="36"/>
  <c r="E15" i="41"/>
  <c r="C62" i="36"/>
  <c r="G3" i="41"/>
  <c r="C81" i="36"/>
  <c r="B3" i="41"/>
  <c r="C11" i="41"/>
  <c r="C3" i="41"/>
  <c r="C70" i="36"/>
  <c r="E35" i="41"/>
  <c r="C105" i="36"/>
  <c r="D37" i="41"/>
  <c r="C76" i="36"/>
  <c r="D15" i="41"/>
  <c r="C96" i="36"/>
  <c r="E19" i="41"/>
  <c r="C88" i="36"/>
  <c r="D7" i="41"/>
  <c r="C72" i="36"/>
  <c r="B25" i="41"/>
  <c r="C107" i="36"/>
  <c r="F19" i="41"/>
  <c r="C68" i="36"/>
  <c r="B21" i="41"/>
  <c r="C65" i="36"/>
  <c r="B5" i="41"/>
  <c r="C94" i="36"/>
  <c r="E17" i="41"/>
  <c r="C73" i="36"/>
  <c r="D31" i="41"/>
  <c r="C55" i="36"/>
  <c r="C104" i="36"/>
  <c r="C21" i="41"/>
  <c r="G9" i="41"/>
  <c r="C14" i="36"/>
  <c r="C51" i="36"/>
  <c r="C5" i="36"/>
  <c r="C38" i="36"/>
  <c r="C52" i="36"/>
  <c r="C22" i="36"/>
  <c r="C11" i="36"/>
  <c r="C32" i="36"/>
  <c r="C35" i="36"/>
  <c r="C44" i="36"/>
  <c r="C56" i="36"/>
  <c r="C12" i="36"/>
  <c r="C9" i="36"/>
  <c r="C31" i="36"/>
  <c r="C13" i="36"/>
  <c r="C42" i="36"/>
  <c r="C18" i="36"/>
  <c r="C17" i="36"/>
  <c r="C4" i="36"/>
  <c r="C41" i="36"/>
  <c r="C48" i="36"/>
  <c r="C27" i="36"/>
  <c r="C29" i="36"/>
  <c r="C34" i="36"/>
  <c r="C33" i="36"/>
  <c r="C8" i="36"/>
  <c r="C28" i="36"/>
  <c r="C10" i="36"/>
  <c r="C16" i="36"/>
  <c r="C53" i="36"/>
  <c r="C30" i="36"/>
  <c r="C25" i="36"/>
  <c r="C20" i="36"/>
  <c r="C47" i="36"/>
  <c r="C45" i="36"/>
  <c r="C49" i="36"/>
  <c r="C36" i="36"/>
  <c r="C24" i="36"/>
  <c r="C6" i="36"/>
  <c r="C37" i="36"/>
  <c r="C15" i="36"/>
  <c r="C21" i="36"/>
  <c r="C39" i="36"/>
  <c r="C7" i="36"/>
  <c r="C58" i="36"/>
  <c r="C19" i="36"/>
  <c r="C46" i="36"/>
  <c r="C43" i="36"/>
  <c r="F157" i="30" l="1"/>
  <c r="F156" i="30" l="1"/>
  <c r="F155" i="30" l="1"/>
  <c r="F154" i="30"/>
  <c r="F153" i="30"/>
  <c r="F152" i="30"/>
  <c r="F161" i="30" l="1"/>
  <c r="J3" i="17" l="1"/>
  <c r="F163" i="30" l="1"/>
  <c r="F162" i="30"/>
  <c r="M2" i="16" l="1"/>
  <c r="L2" i="16"/>
  <c r="K2" i="16"/>
  <c r="J2" i="16"/>
  <c r="I2" i="16"/>
  <c r="H2" i="16"/>
  <c r="F160" i="30"/>
  <c r="F164" i="30"/>
  <c r="F159" i="30"/>
  <c r="F158" i="30"/>
  <c r="F151" i="30" l="1"/>
  <c r="F4" i="30" l="1"/>
  <c r="F55" i="30"/>
  <c r="F56" i="30"/>
  <c r="F68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C102" i="47" s="1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7" i="30"/>
  <c r="F66" i="30"/>
  <c r="F65" i="30"/>
  <c r="F64" i="30"/>
  <c r="F63" i="30"/>
  <c r="F62" i="30"/>
  <c r="F61" i="30"/>
  <c r="F60" i="30"/>
  <c r="F59" i="30"/>
  <c r="F58" i="30"/>
  <c r="F57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3" i="30"/>
  <c r="F2" i="30"/>
</calcChain>
</file>

<file path=xl/sharedStrings.xml><?xml version="1.0" encoding="utf-8"?>
<sst xmlns="http://schemas.openxmlformats.org/spreadsheetml/2006/main" count="1252" uniqueCount="476">
  <si>
    <t>Total</t>
  </si>
  <si>
    <t>Points</t>
  </si>
  <si>
    <t>Team</t>
  </si>
  <si>
    <t>PRETE</t>
  </si>
  <si>
    <t>Alex</t>
  </si>
  <si>
    <t>James</t>
  </si>
  <si>
    <t>Dylan</t>
  </si>
  <si>
    <t>CARMAN</t>
  </si>
  <si>
    <t>Ben</t>
  </si>
  <si>
    <t>LASPINA</t>
  </si>
  <si>
    <t>MILLIGAN</t>
  </si>
  <si>
    <t>Hadleigh</t>
  </si>
  <si>
    <t>Matt</t>
  </si>
  <si>
    <t>ALLEN</t>
  </si>
  <si>
    <t>Adam</t>
  </si>
  <si>
    <t>Andrew</t>
  </si>
  <si>
    <t>WEST</t>
  </si>
  <si>
    <t>QUIRK</t>
  </si>
  <si>
    <t>Matthew</t>
  </si>
  <si>
    <t>WILSON</t>
  </si>
  <si>
    <t>Ryan</t>
  </si>
  <si>
    <t>Daniel</t>
  </si>
  <si>
    <t>COOK</t>
  </si>
  <si>
    <t>WHITE</t>
  </si>
  <si>
    <t>MELVILLE</t>
  </si>
  <si>
    <t>David</t>
  </si>
  <si>
    <t>WOOD</t>
  </si>
  <si>
    <t>Sam</t>
  </si>
  <si>
    <t>COLLINS</t>
  </si>
  <si>
    <t>Trent</t>
  </si>
  <si>
    <t>Tom</t>
  </si>
  <si>
    <t>Brad</t>
  </si>
  <si>
    <t>Luke</t>
  </si>
  <si>
    <t>SUTTON</t>
  </si>
  <si>
    <t>Mitch</t>
  </si>
  <si>
    <t>WATTS</t>
  </si>
  <si>
    <t>Mark</t>
  </si>
  <si>
    <t>Michael</t>
  </si>
  <si>
    <t>Sean</t>
  </si>
  <si>
    <t>Craig</t>
  </si>
  <si>
    <t>Joshua</t>
  </si>
  <si>
    <t>Richard</t>
  </si>
  <si>
    <t>THOMAS</t>
  </si>
  <si>
    <t>VOLKERS</t>
  </si>
  <si>
    <t>MASTERS</t>
  </si>
  <si>
    <t>Lee</t>
  </si>
  <si>
    <t>NEWBERY</t>
  </si>
  <si>
    <t>Jackson</t>
  </si>
  <si>
    <t>Joseph</t>
  </si>
  <si>
    <t>MURRAY</t>
  </si>
  <si>
    <t>ROSE</t>
  </si>
  <si>
    <t>Chris</t>
  </si>
  <si>
    <t>Stephen</t>
  </si>
  <si>
    <t>KISS</t>
  </si>
  <si>
    <t>Attila</t>
  </si>
  <si>
    <t>Mitchell</t>
  </si>
  <si>
    <t>BRENT</t>
  </si>
  <si>
    <t>Kurtis</t>
  </si>
  <si>
    <t>COSIER</t>
  </si>
  <si>
    <t>SODEN</t>
  </si>
  <si>
    <t>WARDROP</t>
  </si>
  <si>
    <t>BAKER</t>
  </si>
  <si>
    <t>Ric</t>
  </si>
  <si>
    <t>MACFARLANE</t>
  </si>
  <si>
    <t>MYATT</t>
  </si>
  <si>
    <t>WILLIAMS</t>
  </si>
  <si>
    <t>DOYLE</t>
  </si>
  <si>
    <t>Shaun</t>
  </si>
  <si>
    <t>Nathan</t>
  </si>
  <si>
    <t>ROUND 1 START LIST</t>
  </si>
  <si>
    <t>Race#</t>
  </si>
  <si>
    <t>Transponder</t>
  </si>
  <si>
    <t>Surname</t>
  </si>
  <si>
    <t>First</t>
  </si>
  <si>
    <t>Division</t>
  </si>
  <si>
    <t>DOB</t>
  </si>
  <si>
    <t>HOWELL</t>
  </si>
  <si>
    <t>Gary</t>
  </si>
  <si>
    <t>Scott</t>
  </si>
  <si>
    <t>Graeme</t>
  </si>
  <si>
    <t>JOHNSTON</t>
  </si>
  <si>
    <t>Ian</t>
  </si>
  <si>
    <t>Dean</t>
  </si>
  <si>
    <t>ZARANSKI</t>
  </si>
  <si>
    <t>John</t>
  </si>
  <si>
    <t>Samuel</t>
  </si>
  <si>
    <t>DE JAGER</t>
  </si>
  <si>
    <t>GRUNKE</t>
  </si>
  <si>
    <t>RAE</t>
  </si>
  <si>
    <t>Bradley</t>
  </si>
  <si>
    <t>William</t>
  </si>
  <si>
    <t>Stuart</t>
  </si>
  <si>
    <t>COATES</t>
  </si>
  <si>
    <t>ALBANY</t>
  </si>
  <si>
    <t>Campos Cycling Team</t>
  </si>
  <si>
    <t>FORD</t>
  </si>
  <si>
    <t>BEIKOFF</t>
  </si>
  <si>
    <t>LUKE</t>
  </si>
  <si>
    <t>HAWLEY</t>
  </si>
  <si>
    <t>BROWN</t>
  </si>
  <si>
    <t>MADDEN</t>
  </si>
  <si>
    <t>MORGAN</t>
  </si>
  <si>
    <t>CAVDARSKI</t>
  </si>
  <si>
    <t>Phil</t>
  </si>
  <si>
    <t>Jameson</t>
  </si>
  <si>
    <t>Aden</t>
  </si>
  <si>
    <t>LOCKER</t>
  </si>
  <si>
    <t>CHANNELLS</t>
  </si>
  <si>
    <t>BETTANY</t>
  </si>
  <si>
    <t>MELLERS</t>
  </si>
  <si>
    <t>Paul</t>
  </si>
  <si>
    <t>CUNNINGHAM</t>
  </si>
  <si>
    <t>MULLINS</t>
  </si>
  <si>
    <t>Steve</t>
  </si>
  <si>
    <t>DAVIS</t>
  </si>
  <si>
    <t>Elijah</t>
  </si>
  <si>
    <t>COWIN</t>
  </si>
  <si>
    <t>MARWOOD</t>
  </si>
  <si>
    <t>Kyle</t>
  </si>
  <si>
    <t>BRAUER</t>
  </si>
  <si>
    <t>Brendon</t>
  </si>
  <si>
    <t>Nixon</t>
  </si>
  <si>
    <t>ANDREWS</t>
  </si>
  <si>
    <t>COPP</t>
  </si>
  <si>
    <t>Jayden</t>
  </si>
  <si>
    <t>MACNICOL</t>
  </si>
  <si>
    <t>JURAK</t>
  </si>
  <si>
    <t>KENNEDY</t>
  </si>
  <si>
    <t>Patrick</t>
  </si>
  <si>
    <t>NOBLE</t>
  </si>
  <si>
    <t>TAYLOR</t>
  </si>
  <si>
    <t>CORE</t>
  </si>
  <si>
    <t>VAN DER TANG</t>
  </si>
  <si>
    <t>Joris</t>
  </si>
  <si>
    <t>TRAINOR</t>
  </si>
  <si>
    <t>GALE</t>
  </si>
  <si>
    <t>BOOTH</t>
  </si>
  <si>
    <t>Ben, COOK</t>
  </si>
  <si>
    <t>Trent, WEST</t>
  </si>
  <si>
    <t>Stuart, COWIN</t>
  </si>
  <si>
    <t>Mark, LASPINA</t>
  </si>
  <si>
    <t>Ian, JOHNSTON</t>
  </si>
  <si>
    <t>Ben, CARMAN</t>
  </si>
  <si>
    <t>Nathan, WHITE</t>
  </si>
  <si>
    <t>Gary, HOWELL</t>
  </si>
  <si>
    <t>David, BROWN</t>
  </si>
  <si>
    <t>Daniel, LUKE</t>
  </si>
  <si>
    <t>Dean, MADDEN</t>
  </si>
  <si>
    <t>Brendon, BRAUER</t>
  </si>
  <si>
    <t>Ryan, FORD</t>
  </si>
  <si>
    <t>Ryan, MACNICOL</t>
  </si>
  <si>
    <t>Mark, WATTS</t>
  </si>
  <si>
    <t>Jameson, COSIER</t>
  </si>
  <si>
    <t>Nixon, BRAUER</t>
  </si>
  <si>
    <t>Sam, CHANNELLS</t>
  </si>
  <si>
    <t>GOUGH</t>
  </si>
  <si>
    <t>Leighton</t>
  </si>
  <si>
    <t>SAXBY</t>
  </si>
  <si>
    <t>Shannon</t>
  </si>
  <si>
    <t>RASHLEIGH</t>
  </si>
  <si>
    <t>Transponder Numbers</t>
  </si>
  <si>
    <t>Team Manager</t>
  </si>
  <si>
    <t>Contact Number</t>
  </si>
  <si>
    <t>Signature Out</t>
  </si>
  <si>
    <t>Signature In</t>
  </si>
  <si>
    <t>Patrick, KENNEDY</t>
  </si>
  <si>
    <t>Jackson, CARMAN</t>
  </si>
  <si>
    <t>Travis</t>
  </si>
  <si>
    <t>Saxon</t>
  </si>
  <si>
    <t>IRVINE</t>
  </si>
  <si>
    <t>No. of Transponders signed out</t>
  </si>
  <si>
    <t>No. of Transponders signed in</t>
  </si>
  <si>
    <t>MACARTHUR</t>
  </si>
  <si>
    <t>Dugald</t>
  </si>
  <si>
    <t>Gilbert</t>
  </si>
  <si>
    <t>Aaron</t>
  </si>
  <si>
    <t>Callum</t>
  </si>
  <si>
    <t>Colin</t>
  </si>
  <si>
    <t>CHAPMAN</t>
  </si>
  <si>
    <t>O'SULLIVAN</t>
  </si>
  <si>
    <t>GUTOWSKI</t>
  </si>
  <si>
    <t>VAN MAANENBERG</t>
  </si>
  <si>
    <t>Henry</t>
  </si>
  <si>
    <t>LEEF</t>
  </si>
  <si>
    <t>CHEESEMAN</t>
  </si>
  <si>
    <t>Brett</t>
  </si>
  <si>
    <t>MAYCOCK</t>
  </si>
  <si>
    <t>Rd1 Stge 1A</t>
  </si>
  <si>
    <t>Procella Sports p/b Jumbo Interactive</t>
  </si>
  <si>
    <t>Mipela Geo Solutions Altitude Race Team</t>
  </si>
  <si>
    <t>Living Here Cycling Team Powered by Sedgman and Hitachi</t>
  </si>
  <si>
    <t>Giant Rockhampton</t>
  </si>
  <si>
    <t>Erdinger Alkoholfrei - fiets Apparel Cycling Team</t>
  </si>
  <si>
    <t>Colliers Racing</t>
  </si>
  <si>
    <t>Cobra9 Intebuild Racing</t>
  </si>
  <si>
    <t>Moreton Bay Cycling Club</t>
  </si>
  <si>
    <t>QSM Racing</t>
  </si>
  <si>
    <t>Data#3 Cisco p/b Scody</t>
  </si>
  <si>
    <t>Podium Life p/b Espresso Garage</t>
  </si>
  <si>
    <t>Hamilton Wheelers Elite Team</t>
  </si>
  <si>
    <t>Intervelo p/b Fitzroy Island</t>
  </si>
  <si>
    <t>McDonalds Downunder</t>
  </si>
  <si>
    <t>Brisbane Camperland</t>
  </si>
  <si>
    <t>Champion System</t>
  </si>
  <si>
    <t>BERWICK</t>
  </si>
  <si>
    <t>MENA</t>
  </si>
  <si>
    <t>SIMPSON</t>
  </si>
  <si>
    <t>WOODESON</t>
  </si>
  <si>
    <t>DHNARAM</t>
  </si>
  <si>
    <t>RENDER</t>
  </si>
  <si>
    <t>MACKNIGHT</t>
  </si>
  <si>
    <t>WASS</t>
  </si>
  <si>
    <t>MCCARTHY</t>
  </si>
  <si>
    <t>SAMPSON</t>
  </si>
  <si>
    <t/>
  </si>
  <si>
    <t>KERRISON</t>
  </si>
  <si>
    <t>WOHLER</t>
  </si>
  <si>
    <t>STEWART</t>
  </si>
  <si>
    <t>EDGE</t>
  </si>
  <si>
    <t>RONAN</t>
  </si>
  <si>
    <t>JAMIESON</t>
  </si>
  <si>
    <t>HENSHAW</t>
  </si>
  <si>
    <t>GOLTZ</t>
  </si>
  <si>
    <t>CAVANAGH</t>
  </si>
  <si>
    <t>MCADAM</t>
  </si>
  <si>
    <t>WALTERS</t>
  </si>
  <si>
    <t>MACAVOY</t>
  </si>
  <si>
    <t>CURLEY</t>
  </si>
  <si>
    <t>PIJPERS</t>
  </si>
  <si>
    <t>NEUMANN</t>
  </si>
  <si>
    <t>ZANELLA</t>
  </si>
  <si>
    <t>FOX</t>
  </si>
  <si>
    <t>RYAN</t>
  </si>
  <si>
    <t>WILKINS</t>
  </si>
  <si>
    <t>MEYER</t>
  </si>
  <si>
    <t>GAVIGLIO</t>
  </si>
  <si>
    <t>MCCONNELL</t>
  </si>
  <si>
    <t>SMYTH</t>
  </si>
  <si>
    <t>BAIN</t>
  </si>
  <si>
    <t>ABAD</t>
  </si>
  <si>
    <t>O'DOHERTY</t>
  </si>
  <si>
    <t>ANNELLS</t>
  </si>
  <si>
    <t>CRISPIN</t>
  </si>
  <si>
    <t>EDMED</t>
  </si>
  <si>
    <t>WHITTAKER</t>
  </si>
  <si>
    <t>HODGE</t>
  </si>
  <si>
    <t>FEARON</t>
  </si>
  <si>
    <t>BRIDGEWOOD</t>
  </si>
  <si>
    <t>FOSTER</t>
  </si>
  <si>
    <t>PORTER</t>
  </si>
  <si>
    <t>KAMPERS</t>
  </si>
  <si>
    <t>BROWNHILL</t>
  </si>
  <si>
    <t>JONES</t>
  </si>
  <si>
    <t>MADIGAN</t>
  </si>
  <si>
    <t>RIDER</t>
  </si>
  <si>
    <t>WHITAKER</t>
  </si>
  <si>
    <t>LOWE</t>
  </si>
  <si>
    <t>MEAD</t>
  </si>
  <si>
    <t>PETERSON</t>
  </si>
  <si>
    <t>CLAIRS</t>
  </si>
  <si>
    <t>GEORGESON</t>
  </si>
  <si>
    <t>COLE</t>
  </si>
  <si>
    <t>MOBBERLEY</t>
  </si>
  <si>
    <t>HERFOS</t>
  </si>
  <si>
    <t>GROVES</t>
  </si>
  <si>
    <t>FREIBERG</t>
  </si>
  <si>
    <t>REARDON</t>
  </si>
  <si>
    <t>MACANALLY</t>
  </si>
  <si>
    <t>VAN DER VLIET</t>
  </si>
  <si>
    <t>RUDOLPH</t>
  </si>
  <si>
    <t>SOUTHGATE</t>
  </si>
  <si>
    <t>PIERCE</t>
  </si>
  <si>
    <t>GLEGG</t>
  </si>
  <si>
    <t>JOSEY</t>
  </si>
  <si>
    <t>Sebastian</t>
  </si>
  <si>
    <t>Alexander</t>
  </si>
  <si>
    <t>Liam</t>
  </si>
  <si>
    <t>Cade</t>
  </si>
  <si>
    <t>Danny</t>
  </si>
  <si>
    <t>Jarrod</t>
  </si>
  <si>
    <t>Jesse</t>
  </si>
  <si>
    <t>Kevin</t>
  </si>
  <si>
    <t>Bailey</t>
  </si>
  <si>
    <t>Jonathon</t>
  </si>
  <si>
    <t>Louis</t>
  </si>
  <si>
    <t>Pete</t>
  </si>
  <si>
    <t>Josh</t>
  </si>
  <si>
    <t>Manolo</t>
  </si>
  <si>
    <t>Simon</t>
  </si>
  <si>
    <t>Jamie</t>
  </si>
  <si>
    <t>Brenden</t>
  </si>
  <si>
    <t>Clinton</t>
  </si>
  <si>
    <t>Brynley</t>
  </si>
  <si>
    <t>Bryan</t>
  </si>
  <si>
    <t>Correy</t>
  </si>
  <si>
    <t>Darcy</t>
  </si>
  <si>
    <t>Calan</t>
  </si>
  <si>
    <t>Lachlan</t>
  </si>
  <si>
    <t>Jason</t>
  </si>
  <si>
    <t>Aidan</t>
  </si>
  <si>
    <t>Alan</t>
  </si>
  <si>
    <t>Nicholas</t>
  </si>
  <si>
    <t>Jarryd</t>
  </si>
  <si>
    <t>Barry</t>
  </si>
  <si>
    <t>Zac</t>
  </si>
  <si>
    <t>Benjamin</t>
  </si>
  <si>
    <t>Gerald</t>
  </si>
  <si>
    <t>Ales</t>
  </si>
  <si>
    <t>Brendan</t>
  </si>
  <si>
    <t>Troy</t>
  </si>
  <si>
    <t>Kaden</t>
  </si>
  <si>
    <t>Connor</t>
  </si>
  <si>
    <t>Jake</t>
  </si>
  <si>
    <t>Malcolm</t>
  </si>
  <si>
    <t>George</t>
  </si>
  <si>
    <t>Rider</t>
  </si>
  <si>
    <t>Race No.</t>
  </si>
  <si>
    <t>Place</t>
  </si>
  <si>
    <t>Peter</t>
  </si>
  <si>
    <t>Moreton Bay Cycling Club (GUEST RIDER)</t>
  </si>
  <si>
    <t>No.</t>
  </si>
  <si>
    <t>06.02.76</t>
  </si>
  <si>
    <t>18.10.87</t>
  </si>
  <si>
    <t>U23</t>
  </si>
  <si>
    <t>Master</t>
  </si>
  <si>
    <t>Elite</t>
  </si>
  <si>
    <t>23.06.86</t>
  </si>
  <si>
    <t>11.12.98</t>
  </si>
  <si>
    <t>03.09.1972</t>
  </si>
  <si>
    <t>18.11.67</t>
  </si>
  <si>
    <t>U19</t>
  </si>
  <si>
    <t>Elite B</t>
  </si>
  <si>
    <t>Elite A</t>
  </si>
  <si>
    <t>Masters</t>
  </si>
  <si>
    <t>Masters A</t>
  </si>
  <si>
    <t>Masters B</t>
  </si>
  <si>
    <t>Eilte A / Mast A</t>
  </si>
  <si>
    <t>Mast A</t>
  </si>
  <si>
    <t>MMAS3</t>
  </si>
  <si>
    <t>MMAS1</t>
  </si>
  <si>
    <t>MMAS2</t>
  </si>
  <si>
    <t>MMAS4</t>
  </si>
  <si>
    <t>Balmoral Elite Team sponsored by O'Donnel Legal and EPIC Assist</t>
  </si>
  <si>
    <t>Eligibility</t>
  </si>
  <si>
    <t xml:space="preserve"> </t>
  </si>
  <si>
    <t>Jesse, KERRISON</t>
  </si>
  <si>
    <t>Kaden, GROVES</t>
  </si>
  <si>
    <t>Correy, EDMED</t>
  </si>
  <si>
    <t>Bradley, SODEN</t>
  </si>
  <si>
    <t>Mitchell, MAYCOCK</t>
  </si>
  <si>
    <t>David, MCADAM</t>
  </si>
  <si>
    <t>Matt, RYAN</t>
  </si>
  <si>
    <t>Sebastian, BERWICK</t>
  </si>
  <si>
    <t>Pete, COLLINS</t>
  </si>
  <si>
    <t>Richard, MACAVOY</t>
  </si>
  <si>
    <t>Henry, LEEF</t>
  </si>
  <si>
    <t>Calan, WHITE</t>
  </si>
  <si>
    <t>Ales, CLAIRS</t>
  </si>
  <si>
    <t>Leighton, TAYLOR</t>
  </si>
  <si>
    <t>Tom, HODGE</t>
  </si>
  <si>
    <t>Mark, RENDER</t>
  </si>
  <si>
    <t>Jonathon, NOBLE</t>
  </si>
  <si>
    <t>Aidan, KAMPERS</t>
  </si>
  <si>
    <t>Connor, REARDON</t>
  </si>
  <si>
    <t>Richard, BROWNHILL</t>
  </si>
  <si>
    <t>Gilbert, GUTOWSKI</t>
  </si>
  <si>
    <t>William, GEORGESON</t>
  </si>
  <si>
    <t>John, FREIBERG</t>
  </si>
  <si>
    <t>Aaron, STEWART</t>
  </si>
  <si>
    <t>Kevin, RONAN</t>
  </si>
  <si>
    <t>Michael, CURLEY</t>
  </si>
  <si>
    <t>Brenden, SMYTH</t>
  </si>
  <si>
    <t>Bryan, CRISPIN</t>
  </si>
  <si>
    <t>Alan, JONES</t>
  </si>
  <si>
    <t>James, MADIGAN</t>
  </si>
  <si>
    <t>Matthew, MURRAY</t>
  </si>
  <si>
    <t>Mark, PIERCE</t>
  </si>
  <si>
    <t>Barry, MEAD</t>
  </si>
  <si>
    <t>HENRY</t>
  </si>
  <si>
    <t>WALKER</t>
  </si>
  <si>
    <t>Darrell</t>
  </si>
  <si>
    <t>Wade</t>
  </si>
  <si>
    <t>MITCHELL</t>
  </si>
  <si>
    <t>SANDER</t>
  </si>
  <si>
    <t>Robert</t>
  </si>
  <si>
    <t>RICHARDSON</t>
  </si>
  <si>
    <t>WOODWARD</t>
  </si>
  <si>
    <t>Cameron</t>
  </si>
  <si>
    <t>LAYTON</t>
  </si>
  <si>
    <t>BICKEL</t>
  </si>
  <si>
    <t>Morgan</t>
  </si>
  <si>
    <t>Samwel</t>
  </si>
  <si>
    <t>AYUB</t>
  </si>
  <si>
    <t>MILLER</t>
  </si>
  <si>
    <t>SMITH</t>
  </si>
  <si>
    <t>EKIRU</t>
  </si>
  <si>
    <t>GATHURIMA KINOTI</t>
  </si>
  <si>
    <t>Kenyan Riders Downunder (Wild Card Team)</t>
  </si>
  <si>
    <t>Martin</t>
  </si>
  <si>
    <t>EDWARDS</t>
  </si>
  <si>
    <t>WOODS</t>
  </si>
  <si>
    <t>PEARCE</t>
  </si>
  <si>
    <t>Balmoral Elite Team sponsored by O'Donnel Legal and EPIC Assist.</t>
  </si>
  <si>
    <t>Darrin</t>
  </si>
  <si>
    <t>DUNLOP</t>
  </si>
  <si>
    <t>Rupert</t>
  </si>
  <si>
    <t>LEIGH</t>
  </si>
  <si>
    <t>Cobra9 Intebuild Racing (GUEST RIDER)</t>
  </si>
  <si>
    <t>After Rd1</t>
  </si>
  <si>
    <t>Ryan, CAVANAGH</t>
  </si>
  <si>
    <t>Dylan, NEWBERY</t>
  </si>
  <si>
    <t>Scott, HENSHAW</t>
  </si>
  <si>
    <t>Paul, ANDREWS</t>
  </si>
  <si>
    <t>Colin, CHAPMAN</t>
  </si>
  <si>
    <t>Richard, ALLEN</t>
  </si>
  <si>
    <t>Elijah, DAVIS</t>
  </si>
  <si>
    <t>Liam, MACKNIGHT</t>
  </si>
  <si>
    <t>Danny, MCCARTHY</t>
  </si>
  <si>
    <t>Wade, MITCHELL</t>
  </si>
  <si>
    <t>Mitch, HAWLEY</t>
  </si>
  <si>
    <t>Dugald, MACARTHUR</t>
  </si>
  <si>
    <t>Jamie, GAVIGLIO</t>
  </si>
  <si>
    <t>Brett, O'DOHERTY</t>
  </si>
  <si>
    <t>Attila, KISS</t>
  </si>
  <si>
    <t>Stephen, LOWE</t>
  </si>
  <si>
    <t>Shaun, DOYLE</t>
  </si>
  <si>
    <t>Martin, PEARCE</t>
  </si>
  <si>
    <t>Darrell, HENRY</t>
  </si>
  <si>
    <t>Craig, WALKER</t>
  </si>
  <si>
    <t>Joshua, BEIKOFF</t>
  </si>
  <si>
    <t>Stuart, WILKINS</t>
  </si>
  <si>
    <t>Andrew, MCCONNELL</t>
  </si>
  <si>
    <t>Clinton, BAIN</t>
  </si>
  <si>
    <t>Men's Weekend Result Round 3</t>
  </si>
  <si>
    <t>Rd3 Stge 1</t>
  </si>
  <si>
    <t>Rd3 Stge 3B</t>
  </si>
  <si>
    <t>Rd3 Stge 3A</t>
  </si>
  <si>
    <t>Men's General Classification after Round 3</t>
  </si>
  <si>
    <t>Men's Round 3 Stage 3B Points</t>
  </si>
  <si>
    <t>Men's Round 3 Stage 3A Points</t>
  </si>
  <si>
    <t>Men's Round 3 Stage 1 Points</t>
  </si>
  <si>
    <t>SCHEINER</t>
  </si>
  <si>
    <t>BLIGHT</t>
  </si>
  <si>
    <t>Christopher</t>
  </si>
  <si>
    <t>SWEENY</t>
  </si>
  <si>
    <t>Harry</t>
  </si>
  <si>
    <t>Giant Rockhampton (Guest Rider)</t>
  </si>
  <si>
    <t>RHEIN</t>
  </si>
  <si>
    <t>Maximillian</t>
  </si>
  <si>
    <t>MANNING</t>
  </si>
  <si>
    <t>QRTS - ROUND 3</t>
  </si>
  <si>
    <t>Men's Points Standings after Round 3</t>
  </si>
  <si>
    <t>After Rd2</t>
  </si>
  <si>
    <t>Rd 3 Stge 1</t>
  </si>
  <si>
    <t>Rd 3 Stge 3</t>
  </si>
  <si>
    <t>Men's KOM Standings after Round 3</t>
  </si>
  <si>
    <t>Men's U23 Standings after Round 3</t>
  </si>
  <si>
    <t>Men's Masters Standings after Round 3</t>
  </si>
  <si>
    <t>Teams standings after Round 3</t>
  </si>
  <si>
    <t>Rd 3 Stge 2</t>
  </si>
  <si>
    <t>HUBBARD</t>
  </si>
  <si>
    <t>Thomas</t>
  </si>
  <si>
    <t>Sam, MOBBERLEY</t>
  </si>
  <si>
    <t>Harry, SWEENY</t>
  </si>
  <si>
    <t>Jason, PORTER</t>
  </si>
  <si>
    <t>Tom, GOUGH</t>
  </si>
  <si>
    <t>Jake, VAN DER VLIET</t>
  </si>
  <si>
    <t>Lachlan, FEARON</t>
  </si>
  <si>
    <t>Simon, MEYER</t>
  </si>
  <si>
    <t>Kurtis, BRENT</t>
  </si>
  <si>
    <t>Mitch, SUTTON</t>
  </si>
  <si>
    <t>Bailey, GOLTZ</t>
  </si>
  <si>
    <t>Scott, MANNING</t>
  </si>
  <si>
    <t>Rd 3 Stge 3A</t>
  </si>
  <si>
    <t>Rd 3 Stge 3B</t>
  </si>
  <si>
    <t>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</si>
</sst>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2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1"/>
      <charset val="204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6" fillId="0" borderId="0"/>
    <xf numFmtId="0" fontId="17" fillId="0" borderId="0">
      <alignment vertical="top"/>
    </xf>
  </cellStyleXfs>
  <cellXfs count="87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0" fillId="0" borderId="9" xfId="0" applyBorder="1"/>
    <xf numFmtId="0" fontId="0" fillId="5" borderId="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0" fontId="0" fillId="0" borderId="2" xfId="0" applyBorder="1"/>
    <xf numFmtId="0" fontId="4" fillId="0" borderId="2" xfId="0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vertic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5" borderId="2" xfId="0" applyFont="1" applyFill="1" applyBorder="1"/>
    <xf numFmtId="0" fontId="0" fillId="5" borderId="7" xfId="0" applyFont="1" applyFill="1" applyBorder="1" applyAlignment="1">
      <alignment horizontal="center"/>
    </xf>
    <xf numFmtId="0" fontId="9" fillId="0" borderId="2" xfId="0" applyFont="1" applyBorder="1"/>
    <xf numFmtId="0" fontId="18" fillId="0" borderId="2" xfId="0" applyFont="1" applyBorder="1" applyAlignment="1">
      <alignment horizontal="center"/>
    </xf>
    <xf numFmtId="0" fontId="0" fillId="0" borderId="0" xfId="0"/>
    <xf numFmtId="0" fontId="18" fillId="0" borderId="2" xfId="0" applyFont="1" applyBorder="1" applyAlignment="1">
      <alignment horizontal="center" wrapText="1"/>
    </xf>
    <xf numFmtId="0" fontId="19" fillId="6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164" fontId="0" fillId="0" borderId="0" xfId="0" applyNumberFormat="1"/>
    <xf numFmtId="0" fontId="20" fillId="7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4" fontId="0" fillId="0" borderId="0" xfId="0" applyNumberFormat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20" fontId="0" fillId="0" borderId="0" xfId="0" applyNumberFormat="1"/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9525</xdr:rowOff>
    </xdr:from>
    <xdr:to>
      <xdr:col>4</xdr:col>
      <xdr:colOff>0</xdr:colOff>
      <xdr:row>7</xdr:row>
      <xdr:rowOff>0</xdr:rowOff>
    </xdr:to>
    <xdr:cxnSp macro="">
      <xdr:nvCxnSpPr>
        <xdr:cNvPr id="3" name="Straight Connector 2"/>
        <xdr:cNvCxnSpPr/>
      </xdr:nvCxnSpPr>
      <xdr:spPr>
        <a:xfrm flipV="1">
          <a:off x="3543300" y="13430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9525</xdr:colOff>
      <xdr:row>10</xdr:row>
      <xdr:rowOff>257175</xdr:rowOff>
    </xdr:to>
    <xdr:cxnSp macro="">
      <xdr:nvCxnSpPr>
        <xdr:cNvPr id="4" name="Straight Connector 3"/>
        <xdr:cNvCxnSpPr/>
      </xdr:nvCxnSpPr>
      <xdr:spPr>
        <a:xfrm flipV="1">
          <a:off x="3552825" y="24003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9525</xdr:rowOff>
    </xdr:from>
    <xdr:to>
      <xdr:col>5</xdr:col>
      <xdr:colOff>0</xdr:colOff>
      <xdr:row>11</xdr:row>
      <xdr:rowOff>0</xdr:rowOff>
    </xdr:to>
    <xdr:cxnSp macro="">
      <xdr:nvCxnSpPr>
        <xdr:cNvPr id="5" name="Straight Connector 4"/>
        <xdr:cNvCxnSpPr/>
      </xdr:nvCxnSpPr>
      <xdr:spPr>
        <a:xfrm flipV="1">
          <a:off x="4362450" y="24098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257175</xdr:rowOff>
    </xdr:to>
    <xdr:cxnSp macro="">
      <xdr:nvCxnSpPr>
        <xdr:cNvPr id="6" name="Straight Connector 5"/>
        <xdr:cNvCxnSpPr/>
      </xdr:nvCxnSpPr>
      <xdr:spPr>
        <a:xfrm flipV="1">
          <a:off x="3543300" y="29337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9525</xdr:colOff>
      <xdr:row>15</xdr:row>
      <xdr:rowOff>0</xdr:rowOff>
    </xdr:to>
    <xdr:cxnSp macro="">
      <xdr:nvCxnSpPr>
        <xdr:cNvPr id="7" name="Straight Connector 6"/>
        <xdr:cNvCxnSpPr/>
      </xdr:nvCxnSpPr>
      <xdr:spPr>
        <a:xfrm flipV="1">
          <a:off x="2733675" y="34766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9525</xdr:rowOff>
    </xdr:from>
    <xdr:to>
      <xdr:col>3</xdr:col>
      <xdr:colOff>0</xdr:colOff>
      <xdr:row>21</xdr:row>
      <xdr:rowOff>0</xdr:rowOff>
    </xdr:to>
    <xdr:cxnSp macro="">
      <xdr:nvCxnSpPr>
        <xdr:cNvPr id="8" name="Straight Connector 7"/>
        <xdr:cNvCxnSpPr/>
      </xdr:nvCxnSpPr>
      <xdr:spPr>
        <a:xfrm flipV="1">
          <a:off x="2724150" y="50768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9525</xdr:rowOff>
    </xdr:from>
    <xdr:to>
      <xdr:col>3</xdr:col>
      <xdr:colOff>0</xdr:colOff>
      <xdr:row>27</xdr:row>
      <xdr:rowOff>0</xdr:rowOff>
    </xdr:to>
    <xdr:cxnSp macro="">
      <xdr:nvCxnSpPr>
        <xdr:cNvPr id="9" name="Straight Connector 8"/>
        <xdr:cNvCxnSpPr/>
      </xdr:nvCxnSpPr>
      <xdr:spPr>
        <a:xfrm flipV="1">
          <a:off x="2724150" y="66770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0</xdr:rowOff>
    </xdr:from>
    <xdr:to>
      <xdr:col>3</xdr:col>
      <xdr:colOff>9525</xdr:colOff>
      <xdr:row>34</xdr:row>
      <xdr:rowOff>257175</xdr:rowOff>
    </xdr:to>
    <xdr:cxnSp macro="">
      <xdr:nvCxnSpPr>
        <xdr:cNvPr id="10" name="Straight Connector 9"/>
        <xdr:cNvCxnSpPr/>
      </xdr:nvCxnSpPr>
      <xdr:spPr>
        <a:xfrm flipV="1">
          <a:off x="2733675" y="88011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35</xdr:row>
      <xdr:rowOff>9525</xdr:rowOff>
    </xdr:from>
    <xdr:to>
      <xdr:col>6</xdr:col>
      <xdr:colOff>9525</xdr:colOff>
      <xdr:row>37</xdr:row>
      <xdr:rowOff>0</xdr:rowOff>
    </xdr:to>
    <xdr:cxnSp macro="">
      <xdr:nvCxnSpPr>
        <xdr:cNvPr id="11" name="Straight Connector 10"/>
        <xdr:cNvCxnSpPr/>
      </xdr:nvCxnSpPr>
      <xdr:spPr>
        <a:xfrm flipV="1">
          <a:off x="5191125" y="93440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257175</xdr:rowOff>
    </xdr:to>
    <xdr:cxnSp macro="">
      <xdr:nvCxnSpPr>
        <xdr:cNvPr id="12" name="Straight Connector 11"/>
        <xdr:cNvCxnSpPr/>
      </xdr:nvCxnSpPr>
      <xdr:spPr>
        <a:xfrm flipV="1">
          <a:off x="1905000" y="61341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12</xdr:row>
      <xdr:rowOff>257175</xdr:rowOff>
    </xdr:to>
    <xdr:cxnSp macro="">
      <xdr:nvCxnSpPr>
        <xdr:cNvPr id="13" name="Straight Connector 12"/>
        <xdr:cNvCxnSpPr/>
      </xdr:nvCxnSpPr>
      <xdr:spPr>
        <a:xfrm flipV="1">
          <a:off x="6010275" y="29337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809625</xdr:colOff>
      <xdr:row>9</xdr:row>
      <xdr:rowOff>9525</xdr:rowOff>
    </xdr:from>
    <xdr:to>
      <xdr:col>5</xdr:col>
      <xdr:colOff>809625</xdr:colOff>
      <xdr:row>11</xdr:row>
      <xdr:rowOff>0</xdr:rowOff>
    </xdr:to>
    <xdr:cxnSp macro="">
      <xdr:nvCxnSpPr>
        <xdr:cNvPr id="14" name="Straight Connector 13"/>
        <xdr:cNvCxnSpPr/>
      </xdr:nvCxnSpPr>
      <xdr:spPr>
        <a:xfrm flipV="1">
          <a:off x="5172075" y="24098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17</xdr:row>
      <xdr:rowOff>9525</xdr:rowOff>
    </xdr:from>
    <xdr:to>
      <xdr:col>6</xdr:col>
      <xdr:colOff>9525</xdr:colOff>
      <xdr:row>19</xdr:row>
      <xdr:rowOff>0</xdr:rowOff>
    </xdr:to>
    <xdr:cxnSp macro="">
      <xdr:nvCxnSpPr>
        <xdr:cNvPr id="15" name="Straight Connector 14"/>
        <xdr:cNvCxnSpPr/>
      </xdr:nvCxnSpPr>
      <xdr:spPr>
        <a:xfrm flipV="1">
          <a:off x="5191125" y="45434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3</xdr:row>
      <xdr:rowOff>0</xdr:rowOff>
    </xdr:from>
    <xdr:to>
      <xdr:col>2</xdr:col>
      <xdr:colOff>809625</xdr:colOff>
      <xdr:row>4</xdr:row>
      <xdr:rowOff>257175</xdr:rowOff>
    </xdr:to>
    <xdr:cxnSp macro="">
      <xdr:nvCxnSpPr>
        <xdr:cNvPr id="16" name="Straight Connector 15"/>
        <xdr:cNvCxnSpPr/>
      </xdr:nvCxnSpPr>
      <xdr:spPr>
        <a:xfrm flipV="1">
          <a:off x="2714625" y="8001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9525</xdr:rowOff>
    </xdr:from>
    <xdr:to>
      <xdr:col>5</xdr:col>
      <xdr:colOff>0</xdr:colOff>
      <xdr:row>17</xdr:row>
      <xdr:rowOff>0</xdr:rowOff>
    </xdr:to>
    <xdr:cxnSp macro="">
      <xdr:nvCxnSpPr>
        <xdr:cNvPr id="17" name="Straight Connector 16"/>
        <xdr:cNvCxnSpPr/>
      </xdr:nvCxnSpPr>
      <xdr:spPr>
        <a:xfrm flipV="1">
          <a:off x="4362450" y="4010025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809625</xdr:colOff>
      <xdr:row>31</xdr:row>
      <xdr:rowOff>0</xdr:rowOff>
    </xdr:from>
    <xdr:to>
      <xdr:col>2</xdr:col>
      <xdr:colOff>809625</xdr:colOff>
      <xdr:row>32</xdr:row>
      <xdr:rowOff>257175</xdr:rowOff>
    </xdr:to>
    <xdr:cxnSp macro="">
      <xdr:nvCxnSpPr>
        <xdr:cNvPr id="18" name="Straight Connector 17"/>
        <xdr:cNvCxnSpPr/>
      </xdr:nvCxnSpPr>
      <xdr:spPr>
        <a:xfrm flipV="1">
          <a:off x="2714625" y="8267700"/>
          <a:ext cx="819150" cy="5238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C3" sqref="C3:D3"/>
    </sheetView>
  </sheetViews>
  <sheetFormatPr defaultRowHeight="15" x14ac:dyDescent="0.25"/>
  <cols>
    <col min="1" max="1" width="5.7109375" bestFit="1" customWidth="1"/>
    <col min="2" max="2" width="9.140625" style="10"/>
    <col min="3" max="3" width="23.7109375" bestFit="1" customWidth="1"/>
    <col min="4" max="4" width="60.42578125" bestFit="1" customWidth="1"/>
    <col min="5" max="5" width="9.140625" style="10"/>
    <col min="6" max="6" width="9.140625" style="22"/>
  </cols>
  <sheetData>
    <row r="1" spans="1:5" ht="18.75" x14ac:dyDescent="0.3">
      <c r="A1" s="81" t="s">
        <v>440</v>
      </c>
      <c r="B1" s="81"/>
      <c r="C1" s="81"/>
      <c r="D1" s="81"/>
      <c r="E1" s="81"/>
    </row>
    <row r="2" spans="1:5" ht="30" customHeight="1" x14ac:dyDescent="0.25">
      <c r="A2" s="58" t="s">
        <v>317</v>
      </c>
      <c r="B2" s="58" t="s">
        <v>316</v>
      </c>
      <c r="C2" s="58" t="s">
        <v>315</v>
      </c>
      <c r="D2" s="58" t="s">
        <v>2</v>
      </c>
      <c r="E2" s="58" t="s">
        <v>1</v>
      </c>
    </row>
    <row r="3" spans="1:5" x14ac:dyDescent="0.25">
      <c r="A3" s="40">
        <v>1</v>
      </c>
      <c r="B3" s="40">
        <v>114</v>
      </c>
      <c r="C3" s="33" t="str">
        <f>VLOOKUP($B3,Startlist!$A$2:$F$107,6,FALSE)</f>
        <v>Thomas, HUBBARD</v>
      </c>
      <c r="D3" s="33" t="str">
        <f>VLOOKUP($B3,Startlist!$A$2:$D$107,4,FALSE)</f>
        <v>Data#3 Cisco p/b Scody</v>
      </c>
      <c r="E3" s="40">
        <v>100</v>
      </c>
    </row>
    <row r="4" spans="1:5" x14ac:dyDescent="0.25">
      <c r="A4" s="40">
        <v>2</v>
      </c>
      <c r="B4" s="40">
        <v>116</v>
      </c>
      <c r="C4" s="33" t="str">
        <f>VLOOKUP($B4,Startlist!$A$2:$F$107,6,FALSE)</f>
        <v>Dylan, NEWBERY</v>
      </c>
      <c r="D4" s="33" t="str">
        <f>VLOOKUP($B4,Startlist!$A$2:$D$107,4,FALSE)</f>
        <v>Data#3 Cisco p/b Scody</v>
      </c>
      <c r="E4" s="40">
        <v>80</v>
      </c>
    </row>
    <row r="5" spans="1:5" x14ac:dyDescent="0.25">
      <c r="A5" s="40">
        <v>3</v>
      </c>
      <c r="B5" s="40">
        <v>115</v>
      </c>
      <c r="C5" s="33" t="str">
        <f>VLOOKUP($B5,Startlist!$A$2:$F$107,6,FALSE)</f>
        <v>Samuel, VOLKERS</v>
      </c>
      <c r="D5" s="33" t="str">
        <f>VLOOKUP($B5,Startlist!$A$2:$D$107,4,FALSE)</f>
        <v>Data#3 Cisco p/b Scody</v>
      </c>
      <c r="E5" s="40">
        <v>60</v>
      </c>
    </row>
    <row r="6" spans="1:5" x14ac:dyDescent="0.25">
      <c r="A6" s="40">
        <v>4</v>
      </c>
      <c r="B6" s="40">
        <v>156</v>
      </c>
      <c r="C6" s="33" t="str">
        <f>VLOOKUP($B6,Startlist!$A$2:$F$107,6,FALSE)</f>
        <v>Sam, MOBBERLEY</v>
      </c>
      <c r="D6" s="33" t="str">
        <f>VLOOKUP($B6,Startlist!$A$2:$D$107,4,FALSE)</f>
        <v>McDonalds Downunder</v>
      </c>
      <c r="E6" s="40">
        <v>50</v>
      </c>
    </row>
    <row r="7" spans="1:5" x14ac:dyDescent="0.25">
      <c r="A7" s="40">
        <v>5</v>
      </c>
      <c r="B7" s="40">
        <v>158</v>
      </c>
      <c r="C7" s="33" t="str">
        <f>VLOOKUP($B7,Startlist!$A$2:$F$107,6,FALSE)</f>
        <v>Troy, HERFOS</v>
      </c>
      <c r="D7" s="33" t="str">
        <f>VLOOKUP($B7,Startlist!$A$2:$D$107,4,FALSE)</f>
        <v>McDonalds Downunder</v>
      </c>
      <c r="E7" s="40">
        <v>45</v>
      </c>
    </row>
    <row r="8" spans="1:5" x14ac:dyDescent="0.25">
      <c r="A8" s="40">
        <v>6</v>
      </c>
      <c r="B8" s="40">
        <v>73</v>
      </c>
      <c r="C8" s="33" t="str">
        <f>VLOOKUP($B8,Startlist!$A$2:$F$107,6,FALSE)</f>
        <v>Manolo, ZANELLA</v>
      </c>
      <c r="D8" s="33" t="str">
        <f>VLOOKUP($B8,Startlist!$A$2:$D$107,4,FALSE)</f>
        <v>Campos Cycling Team</v>
      </c>
      <c r="E8" s="40">
        <v>42</v>
      </c>
    </row>
    <row r="9" spans="1:5" x14ac:dyDescent="0.25">
      <c r="A9" s="40">
        <v>7</v>
      </c>
      <c r="B9" s="40">
        <v>12</v>
      </c>
      <c r="C9" s="33" t="str">
        <f>VLOOKUP($B9,Startlist!$A$2:$F$107,6,FALSE)</f>
        <v>Tom, COATES</v>
      </c>
      <c r="D9" s="33" t="str">
        <f>VLOOKUP($B9,Startlist!$A$2:$D$107,4,FALSE)</f>
        <v>Mipela Geo Solutions Altitude Race Team</v>
      </c>
      <c r="E9" s="40">
        <v>40</v>
      </c>
    </row>
    <row r="10" spans="1:5" x14ac:dyDescent="0.25">
      <c r="A10" s="40">
        <v>8</v>
      </c>
      <c r="B10" s="40">
        <v>118</v>
      </c>
      <c r="C10" s="33" t="str">
        <f>VLOOKUP($B10,Startlist!$A$2:$F$107,6,FALSE)</f>
        <v>Saxon, IRVINE</v>
      </c>
      <c r="D10" s="33" t="str">
        <f>VLOOKUP($B10,Startlist!$A$2:$D$107,4,FALSE)</f>
        <v>Data#3 Cisco p/b Scody</v>
      </c>
      <c r="E10" s="40">
        <v>39</v>
      </c>
    </row>
    <row r="11" spans="1:5" x14ac:dyDescent="0.25">
      <c r="A11" s="40">
        <v>9</v>
      </c>
      <c r="B11" s="40">
        <v>101</v>
      </c>
      <c r="C11" s="33" t="str">
        <f>VLOOKUP($B11,Startlist!$A$2:$F$107,6,FALSE)</f>
        <v>Correy, EDMED</v>
      </c>
      <c r="D11" s="33" t="str">
        <f>VLOOKUP($B11,Startlist!$A$2:$D$107,4,FALSE)</f>
        <v>Balmoral Elite Team sponsored by O'Donnel Legal and EPIC Assist</v>
      </c>
      <c r="E11" s="40">
        <v>38</v>
      </c>
    </row>
    <row r="12" spans="1:5" x14ac:dyDescent="0.25">
      <c r="A12" s="40">
        <v>10</v>
      </c>
      <c r="B12" s="40">
        <v>143</v>
      </c>
      <c r="C12" s="33" t="str">
        <f>VLOOKUP($B12,Startlist!$A$2:$F$107,6,FALSE)</f>
        <v>Lee, MASTERS</v>
      </c>
      <c r="D12" s="33" t="str">
        <f>VLOOKUP($B12,Startlist!$A$2:$D$107,4,FALSE)</f>
        <v>Intervelo p/b Fitzroy Island</v>
      </c>
      <c r="E12" s="40">
        <v>37</v>
      </c>
    </row>
    <row r="13" spans="1:5" x14ac:dyDescent="0.25">
      <c r="A13" s="40">
        <v>11</v>
      </c>
      <c r="B13" s="40">
        <v>121</v>
      </c>
      <c r="C13" s="33" t="str">
        <f>VLOOKUP($B13,Startlist!$A$2:$F$107,6,FALSE)</f>
        <v>Sean, TRAINOR</v>
      </c>
      <c r="D13" s="33" t="str">
        <f>VLOOKUP($B13,Startlist!$A$2:$D$107,4,FALSE)</f>
        <v>Podium Life p/b Espresso Garage</v>
      </c>
      <c r="E13" s="40">
        <v>36</v>
      </c>
    </row>
    <row r="14" spans="1:5" x14ac:dyDescent="0.25">
      <c r="A14" s="40">
        <v>12</v>
      </c>
      <c r="B14" s="40">
        <v>22</v>
      </c>
      <c r="C14" s="33" t="str">
        <f>VLOOKUP($B14,Startlist!$A$2:$F$107,6,FALSE)</f>
        <v>Brendon, BRAUER</v>
      </c>
      <c r="D14" s="33" t="str">
        <f>VLOOKUP($B14,Startlist!$A$2:$D$107,4,FALSE)</f>
        <v>Living Here Cycling Team Powered by Sedgman and Hitachi</v>
      </c>
      <c r="E14" s="40">
        <v>35</v>
      </c>
    </row>
    <row r="15" spans="1:5" x14ac:dyDescent="0.25">
      <c r="A15" s="40">
        <v>13</v>
      </c>
      <c r="B15" s="40">
        <v>37</v>
      </c>
      <c r="C15" s="33" t="str">
        <f>VLOOKUP($B15,Startlist!$A$2:$F$107,6,FALSE)</f>
        <v>Mark, JAMIESON</v>
      </c>
      <c r="D15" s="33" t="str">
        <f>VLOOKUP($B15,Startlist!$A$2:$D$107,4,FALSE)</f>
        <v>Giant Rockhampton</v>
      </c>
      <c r="E15" s="40">
        <v>34</v>
      </c>
    </row>
    <row r="16" spans="1:5" x14ac:dyDescent="0.25">
      <c r="A16" s="40">
        <v>14</v>
      </c>
      <c r="B16" s="40">
        <v>170</v>
      </c>
      <c r="C16" s="33" t="str">
        <f>VLOOKUP($B16,Startlist!$A$2:$F$107,6,FALSE)</f>
        <v>Harry, SWEENY</v>
      </c>
      <c r="D16" s="33" t="str">
        <f>VLOOKUP($B16,Startlist!$A$2:$D$107,4,FALSE)</f>
        <v>Brisbane Camperland</v>
      </c>
      <c r="E16" s="40">
        <v>33</v>
      </c>
    </row>
    <row r="17" spans="1:7" x14ac:dyDescent="0.25">
      <c r="A17" s="40">
        <v>15</v>
      </c>
      <c r="B17" s="40">
        <v>69</v>
      </c>
      <c r="C17" s="33" t="str">
        <f>VLOOKUP($B17,Startlist!$A$2:$F$107,6,FALSE)</f>
        <v>Mitch, NEUMANN</v>
      </c>
      <c r="D17" s="33" t="str">
        <f>VLOOKUP($B17,Startlist!$A$2:$D$107,4,FALSE)</f>
        <v>Cobra9 Intebuild Racing</v>
      </c>
      <c r="E17" s="40">
        <v>32</v>
      </c>
    </row>
    <row r="18" spans="1:7" x14ac:dyDescent="0.25">
      <c r="A18" s="40">
        <v>16</v>
      </c>
      <c r="B18" s="40">
        <v>123</v>
      </c>
      <c r="C18" s="33" t="str">
        <f>VLOOKUP($B18,Startlist!$A$2:$F$107,6,FALSE)</f>
        <v>Jason, PORTER</v>
      </c>
      <c r="D18" s="33" t="str">
        <f>VLOOKUP($B18,Startlist!$A$2:$D$107,4,FALSE)</f>
        <v>Podium Life p/b Espresso Garage</v>
      </c>
      <c r="E18" s="40">
        <v>31</v>
      </c>
    </row>
    <row r="19" spans="1:7" x14ac:dyDescent="0.25">
      <c r="A19" s="40">
        <v>17</v>
      </c>
      <c r="B19" s="40">
        <v>3</v>
      </c>
      <c r="C19" s="33" t="str">
        <f>VLOOKUP($B19,Startlist!$A$2:$F$107,6,FALSE)</f>
        <v>Patrick, KENNEDY</v>
      </c>
      <c r="D19" s="33" t="str">
        <f>VLOOKUP($B19,Startlist!$A$2:$D$107,4,FALSE)</f>
        <v>Procella Sports p/b Jumbo Interactive</v>
      </c>
      <c r="E19" s="40">
        <v>30</v>
      </c>
    </row>
    <row r="20" spans="1:7" s="39" customFormat="1" x14ac:dyDescent="0.25">
      <c r="A20" s="40">
        <v>18</v>
      </c>
      <c r="B20" s="40">
        <v>120</v>
      </c>
      <c r="C20" s="33" t="str">
        <f>VLOOKUP($B20,Startlist!$A$2:$F$107,6,FALSE)</f>
        <v>Ben, FOSTER</v>
      </c>
      <c r="D20" s="33" t="str">
        <f>VLOOKUP($B20,Startlist!$A$2:$D$107,4,FALSE)</f>
        <v>Data#3 Cisco p/b Scody</v>
      </c>
      <c r="E20" s="40">
        <v>29</v>
      </c>
      <c r="F20" s="22"/>
    </row>
    <row r="21" spans="1:7" x14ac:dyDescent="0.25">
      <c r="A21" s="40">
        <v>19</v>
      </c>
      <c r="B21" s="40">
        <v>161</v>
      </c>
      <c r="C21" s="33" t="str">
        <f>VLOOKUP($B21,Startlist!$A$2:$F$107,6,FALSE)</f>
        <v>Kaden, GROVES</v>
      </c>
      <c r="D21" s="33" t="str">
        <f>VLOOKUP($B21,Startlist!$A$2:$D$107,4,FALSE)</f>
        <v>Brisbane Camperland</v>
      </c>
      <c r="E21" s="40">
        <v>28</v>
      </c>
    </row>
    <row r="22" spans="1:7" x14ac:dyDescent="0.25">
      <c r="A22" s="40">
        <v>20</v>
      </c>
      <c r="B22" s="40">
        <v>15</v>
      </c>
      <c r="C22" s="33" t="str">
        <f>VLOOKUP($B22,Startlist!$A$2:$F$107,6,FALSE)</f>
        <v>Joshua, BEIKOFF</v>
      </c>
      <c r="D22" s="33" t="str">
        <f>VLOOKUP($B22,Startlist!$A$2:$D$107,4,FALSE)</f>
        <v>Mipela Geo Solutions Altitude Race Team</v>
      </c>
      <c r="E22" s="40">
        <v>27</v>
      </c>
    </row>
    <row r="23" spans="1:7" x14ac:dyDescent="0.25">
      <c r="A23" s="40">
        <v>21</v>
      </c>
      <c r="B23" s="40">
        <v>10</v>
      </c>
      <c r="C23" s="33" t="str">
        <f>VLOOKUP($B23,Startlist!$A$2:$F$107,6,FALSE)</f>
        <v>Tom, GOUGH</v>
      </c>
      <c r="D23" s="33" t="str">
        <f>VLOOKUP($B23,Startlist!$A$2:$D$107,4,FALSE)</f>
        <v>Procella Sports p/b Jumbo Interactive</v>
      </c>
      <c r="E23" s="40">
        <v>26</v>
      </c>
    </row>
    <row r="24" spans="1:7" x14ac:dyDescent="0.25">
      <c r="A24" s="40">
        <v>22</v>
      </c>
      <c r="B24" s="40">
        <v>75</v>
      </c>
      <c r="C24" s="33" t="str">
        <f>VLOOKUP($B24,Startlist!$A$2:$F$107,6,FALSE)</f>
        <v>Ryan, MORGAN</v>
      </c>
      <c r="D24" s="33" t="str">
        <f>VLOOKUP($B24,Startlist!$A$2:$D$107,4,FALSE)</f>
        <v>Campos Cycling Team</v>
      </c>
      <c r="E24" s="40">
        <v>25</v>
      </c>
    </row>
    <row r="25" spans="1:7" x14ac:dyDescent="0.25">
      <c r="A25" s="40">
        <v>23</v>
      </c>
      <c r="B25" s="40">
        <v>7</v>
      </c>
      <c r="C25" s="33" t="str">
        <f>VLOOKUP($B25,Startlist!$A$2:$F$107,6,FALSE)</f>
        <v>Ryan, WILSON</v>
      </c>
      <c r="D25" s="33" t="str">
        <f>VLOOKUP($B25,Startlist!$A$2:$D$107,4,FALSE)</f>
        <v>Procella Sports p/b Jumbo Interactive</v>
      </c>
      <c r="E25" s="40">
        <v>24</v>
      </c>
    </row>
    <row r="26" spans="1:7" x14ac:dyDescent="0.25">
      <c r="A26" s="40">
        <v>24</v>
      </c>
      <c r="B26" s="40">
        <v>144</v>
      </c>
      <c r="C26" s="33" t="str">
        <f>VLOOKUP($B26,Startlist!$A$2:$F$107,6,FALSE)</f>
        <v>Craig, CORE</v>
      </c>
      <c r="D26" s="33" t="str">
        <f>VLOOKUP($B26,Startlist!$A$2:$D$107,4,FALSE)</f>
        <v>Intervelo p/b Fitzroy Island</v>
      </c>
      <c r="E26" s="40">
        <v>23</v>
      </c>
    </row>
    <row r="27" spans="1:7" x14ac:dyDescent="0.25">
      <c r="A27" s="40">
        <v>25</v>
      </c>
      <c r="B27" s="40">
        <v>110</v>
      </c>
      <c r="C27" s="33" t="str">
        <f>VLOOKUP($B27,Startlist!$A$2:$F$107,6,FALSE)</f>
        <v>Leighton, TAYLOR</v>
      </c>
      <c r="D27" s="33" t="str">
        <f>VLOOKUP($B27,Startlist!$A$2:$D$107,4,FALSE)</f>
        <v>Balmoral Elite Team sponsored by O'Donnel Legal and EPIC Assist</v>
      </c>
      <c r="E27" s="40">
        <v>22</v>
      </c>
    </row>
    <row r="28" spans="1:7" x14ac:dyDescent="0.25">
      <c r="A28" s="40">
        <v>26</v>
      </c>
      <c r="B28" s="40">
        <v>74</v>
      </c>
      <c r="C28" s="33" t="str">
        <f>VLOOKUP($B28,Startlist!$A$2:$F$107,6,FALSE)</f>
        <v>Chris, MYATT</v>
      </c>
      <c r="D28" s="33" t="str">
        <f>VLOOKUP($B28,Startlist!$A$2:$D$107,4,FALSE)</f>
        <v>Campos Cycling Team</v>
      </c>
      <c r="E28" s="40">
        <v>21</v>
      </c>
    </row>
    <row r="29" spans="1:7" x14ac:dyDescent="0.25">
      <c r="A29" s="40">
        <v>27</v>
      </c>
      <c r="B29" s="40">
        <v>104</v>
      </c>
      <c r="C29" s="33" t="str">
        <f>VLOOKUP($B29,Startlist!$A$2:$F$107,6,FALSE)</f>
        <v>Tom, HODGE</v>
      </c>
      <c r="D29" s="33" t="str">
        <f>VLOOKUP($B29,Startlist!$A$2:$D$107,4,FALSE)</f>
        <v>Balmoral Elite Team sponsored by O'Donnel Legal and EPIC Assist</v>
      </c>
      <c r="E29" s="40">
        <v>20</v>
      </c>
    </row>
    <row r="30" spans="1:7" x14ac:dyDescent="0.25">
      <c r="A30" s="40">
        <v>28</v>
      </c>
      <c r="B30" s="40">
        <v>133</v>
      </c>
      <c r="C30" s="33" t="str">
        <f>VLOOKUP($B30,Startlist!$A$2:$F$107,6,FALSE)</f>
        <v>Richard, BROWNHILL</v>
      </c>
      <c r="D30" s="33" t="str">
        <f>VLOOKUP($B30,Startlist!$A$2:$D$107,4,FALSE)</f>
        <v>Hamilton Wheelers Elite Team</v>
      </c>
      <c r="E30" s="40">
        <v>19</v>
      </c>
    </row>
    <row r="31" spans="1:7" x14ac:dyDescent="0.25">
      <c r="A31" s="40">
        <v>29</v>
      </c>
      <c r="B31" s="40">
        <v>56</v>
      </c>
      <c r="C31" s="33" t="str">
        <f>VLOOKUP($B31,Startlist!$A$2:$F$107,6,FALSE)</f>
        <v>Pete, COLLINS</v>
      </c>
      <c r="D31" s="33" t="str">
        <f>VLOOKUP($B31,Startlist!$A$2:$D$107,4,FALSE)</f>
        <v>Colliers Racing</v>
      </c>
      <c r="E31" s="40">
        <v>18</v>
      </c>
      <c r="G31" s="10"/>
    </row>
    <row r="32" spans="1:7" x14ac:dyDescent="0.25">
      <c r="A32" s="40">
        <v>30</v>
      </c>
      <c r="B32" s="40">
        <v>51</v>
      </c>
      <c r="C32" s="33" t="str">
        <f>VLOOKUP($B32,Startlist!$A$2:$F$107,6,FALSE)</f>
        <v>Richard, MACAVOY</v>
      </c>
      <c r="D32" s="33" t="str">
        <f>VLOOKUP($B32,Startlist!$A$2:$D$107,4,FALSE)</f>
        <v>Colliers Racing</v>
      </c>
      <c r="E32" s="40">
        <v>17</v>
      </c>
      <c r="G32" s="10"/>
    </row>
    <row r="33" spans="1:7" x14ac:dyDescent="0.25">
      <c r="A33" s="40">
        <v>31</v>
      </c>
      <c r="B33" s="40">
        <v>54</v>
      </c>
      <c r="C33" s="33" t="str">
        <f>VLOOKUP($B33,Startlist!$A$2:$F$107,6,FALSE)</f>
        <v>Michael, CURLEY</v>
      </c>
      <c r="D33" s="33" t="str">
        <f>VLOOKUP($B33,Startlist!$A$2:$D$107,4,FALSE)</f>
        <v>Colliers Racing</v>
      </c>
      <c r="E33" s="40">
        <v>5</v>
      </c>
      <c r="G33" s="10"/>
    </row>
    <row r="34" spans="1:7" x14ac:dyDescent="0.25">
      <c r="A34" s="40">
        <v>32</v>
      </c>
      <c r="B34" s="40">
        <v>1</v>
      </c>
      <c r="C34" s="33" t="str">
        <f>VLOOKUP($B34,Startlist!$A$2:$F$107,6,FALSE)</f>
        <v>Daniel, LUKE</v>
      </c>
      <c r="D34" s="33" t="str">
        <f>VLOOKUP($B34,Startlist!$A$2:$D$107,4,FALSE)</f>
        <v>Procella Sports p/b Jumbo Interactive</v>
      </c>
      <c r="E34" s="40">
        <v>5</v>
      </c>
      <c r="G34" s="10"/>
    </row>
    <row r="35" spans="1:7" x14ac:dyDescent="0.25">
      <c r="A35" s="40">
        <v>33</v>
      </c>
      <c r="B35" s="40">
        <v>79</v>
      </c>
      <c r="C35" s="33" t="str">
        <f>VLOOKUP($B35,Startlist!$A$2:$F$107,6,FALSE)</f>
        <v>Brad, FOX</v>
      </c>
      <c r="D35" s="33" t="str">
        <f>VLOOKUP($B35,Startlist!$A$2:$D$107,4,FALSE)</f>
        <v>Campos Cycling Team</v>
      </c>
      <c r="E35" s="40">
        <v>5</v>
      </c>
      <c r="G35" s="10"/>
    </row>
    <row r="36" spans="1:7" x14ac:dyDescent="0.25">
      <c r="A36" s="40">
        <v>34</v>
      </c>
      <c r="B36" s="40">
        <v>127</v>
      </c>
      <c r="C36" s="33" t="str">
        <f>VLOOKUP($B36,Startlist!$A$2:$F$107,6,FALSE)</f>
        <v>Aidan, KAMPERS</v>
      </c>
      <c r="D36" s="33" t="str">
        <f>VLOOKUP($B36,Startlist!$A$2:$D$107,4,FALSE)</f>
        <v>Podium Life p/b Espresso Garage</v>
      </c>
      <c r="E36" s="40">
        <v>5</v>
      </c>
    </row>
    <row r="37" spans="1:7" x14ac:dyDescent="0.25">
      <c r="A37" s="40">
        <v>35</v>
      </c>
      <c r="B37" s="40">
        <v>95</v>
      </c>
      <c r="C37" s="33" t="str">
        <f>VLOOKUP($B37,Startlist!$A$2:$F$107,6,FALSE)</f>
        <v>Paul, ANDREWS</v>
      </c>
      <c r="D37" s="33" t="str">
        <f>VLOOKUP($B37,Startlist!$A$2:$D$107,4,FALSE)</f>
        <v>QSM Racing</v>
      </c>
      <c r="E37" s="40">
        <v>5</v>
      </c>
    </row>
    <row r="38" spans="1:7" x14ac:dyDescent="0.25">
      <c r="A38" s="40">
        <v>36</v>
      </c>
      <c r="B38" s="40">
        <v>43</v>
      </c>
      <c r="C38" s="33" t="str">
        <f>VLOOKUP($B38,Startlist!$A$2:$F$107,6,FALSE)</f>
        <v>Jonathon, NOBLE</v>
      </c>
      <c r="D38" s="33" t="str">
        <f>VLOOKUP($B38,Startlist!$A$2:$D$107,4,FALSE)</f>
        <v>Erdinger Alkoholfrei - fiets Apparel Cycling Team</v>
      </c>
      <c r="E38" s="40">
        <v>5</v>
      </c>
    </row>
    <row r="39" spans="1:7" x14ac:dyDescent="0.25">
      <c r="A39" s="40">
        <v>37</v>
      </c>
      <c r="B39" s="40">
        <v>103</v>
      </c>
      <c r="C39" s="33" t="str">
        <f>VLOOKUP($B39,Startlist!$A$2:$F$107,6,FALSE)</f>
        <v>Calan, WHITE</v>
      </c>
      <c r="D39" s="33" t="str">
        <f>VLOOKUP($B39,Startlist!$A$2:$D$107,4,FALSE)</f>
        <v>Balmoral Elite Team sponsored by O'Donnel Legal and EPIC Assist</v>
      </c>
      <c r="E39" s="40">
        <v>5</v>
      </c>
    </row>
    <row r="40" spans="1:7" s="39" customFormat="1" x14ac:dyDescent="0.25">
      <c r="A40" s="40">
        <v>38</v>
      </c>
      <c r="B40" s="40">
        <v>154</v>
      </c>
      <c r="C40" s="33" t="str">
        <f>VLOOKUP($B40,Startlist!$A$2:$F$107,6,FALSE)</f>
        <v>Mitchell, MAYCOCK</v>
      </c>
      <c r="D40" s="33" t="str">
        <f>VLOOKUP($B40,Startlist!$A$2:$D$107,4,FALSE)</f>
        <v>McDonalds Downunder</v>
      </c>
      <c r="E40" s="40">
        <v>5</v>
      </c>
      <c r="F40" s="22"/>
    </row>
    <row r="41" spans="1:7" x14ac:dyDescent="0.25">
      <c r="A41" s="40">
        <v>39</v>
      </c>
      <c r="B41" s="40">
        <v>61</v>
      </c>
      <c r="C41" s="33" t="str">
        <f>VLOOKUP($B41,Startlist!$A$2:$F$107,6,FALSE)</f>
        <v>Kurtis, BRENT</v>
      </c>
      <c r="D41" s="33" t="str">
        <f>VLOOKUP($B41,Startlist!$A$2:$D$107,4,FALSE)</f>
        <v>Cobra9 Intebuild Racing</v>
      </c>
      <c r="E41" s="40">
        <v>5</v>
      </c>
    </row>
    <row r="42" spans="1:7" x14ac:dyDescent="0.25">
      <c r="A42" s="40">
        <v>40</v>
      </c>
      <c r="B42" s="40">
        <v>147</v>
      </c>
      <c r="C42" s="33" t="str">
        <f>VLOOKUP($B42,Startlist!$A$2:$F$107,6,FALSE)</f>
        <v>Alex, GOUGH</v>
      </c>
      <c r="D42" s="33" t="str">
        <f>VLOOKUP($B42,Startlist!$A$2:$D$107,4,FALSE)</f>
        <v>Intervelo p/b Fitzroy Island</v>
      </c>
      <c r="E42" s="40">
        <v>5</v>
      </c>
    </row>
    <row r="43" spans="1:7" x14ac:dyDescent="0.25">
      <c r="A43" s="40">
        <v>41</v>
      </c>
      <c r="B43" s="40">
        <v>44</v>
      </c>
      <c r="C43" s="33" t="str">
        <f>VLOOKUP($B43,Startlist!$A$2:$F$107,6,FALSE)</f>
        <v>David, MCADAM</v>
      </c>
      <c r="D43" s="33" t="str">
        <f>VLOOKUP($B43,Startlist!$A$2:$D$107,4,FALSE)</f>
        <v>Erdinger Alkoholfrei - fiets Apparel Cycling Team</v>
      </c>
      <c r="E43" s="40">
        <v>5</v>
      </c>
    </row>
    <row r="44" spans="1:7" x14ac:dyDescent="0.25">
      <c r="A44" s="40">
        <v>42</v>
      </c>
      <c r="B44" s="40">
        <v>16</v>
      </c>
      <c r="C44" s="33" t="str">
        <f>VLOOKUP($B44,Startlist!$A$2:$F$107,6,FALSE)</f>
        <v>Elijah, DAVIS</v>
      </c>
      <c r="D44" s="33" t="str">
        <f>VLOOKUP($B44,Startlist!$A$2:$D$107,4,FALSE)</f>
        <v>Mipela Geo Solutions Altitude Race Team</v>
      </c>
      <c r="E44" s="40">
        <v>5</v>
      </c>
    </row>
    <row r="45" spans="1:7" x14ac:dyDescent="0.25">
      <c r="A45" s="40">
        <v>43</v>
      </c>
      <c r="B45" s="40">
        <v>266</v>
      </c>
      <c r="C45" s="33" t="str">
        <f>VLOOKUP($B45,Startlist!$A$2:$F$107,6,FALSE)</f>
        <v>Maximillian, RHEIN</v>
      </c>
      <c r="D45" s="33" t="str">
        <f>VLOOKUP($B45,Startlist!$A$2:$D$107,4,FALSE)</f>
        <v>Giant Rockhampton (Guest Rider)</v>
      </c>
      <c r="E45" s="40">
        <v>0</v>
      </c>
    </row>
    <row r="46" spans="1:7" x14ac:dyDescent="0.25">
      <c r="A46" s="40">
        <v>44</v>
      </c>
      <c r="B46" s="40">
        <v>21</v>
      </c>
      <c r="C46" s="33" t="str">
        <f>VLOOKUP($B46,Startlist!$A$2:$F$107,6,FALSE)</f>
        <v>Kyle, MARWOOD</v>
      </c>
      <c r="D46" s="33" t="str">
        <f>VLOOKUP($B46,Startlist!$A$2:$D$107,4,FALSE)</f>
        <v>Living Here Cycling Team Powered by Sedgman and Hitachi</v>
      </c>
      <c r="E46" s="40">
        <v>5</v>
      </c>
    </row>
    <row r="47" spans="1:7" s="39" customFormat="1" x14ac:dyDescent="0.25">
      <c r="A47" s="40">
        <v>45</v>
      </c>
      <c r="B47" s="40">
        <v>167</v>
      </c>
      <c r="C47" s="33" t="str">
        <f>VLOOKUP($B47,Startlist!$A$2:$F$107,6,FALSE)</f>
        <v>Malcolm, RUDOLPH</v>
      </c>
      <c r="D47" s="33" t="str">
        <f>VLOOKUP($B47,Startlist!$A$2:$D$107,4,FALSE)</f>
        <v>Brisbane Camperland</v>
      </c>
      <c r="E47" s="40">
        <v>5</v>
      </c>
      <c r="F47" s="22"/>
    </row>
    <row r="48" spans="1:7" x14ac:dyDescent="0.25">
      <c r="A48" s="40">
        <v>46</v>
      </c>
      <c r="B48" s="40">
        <v>146</v>
      </c>
      <c r="C48" s="33" t="str">
        <f>VLOOKUP($B48,Startlist!$A$2:$F$107,6,FALSE)</f>
        <v>Ales, CLAIRS</v>
      </c>
      <c r="D48" s="33" t="str">
        <f>VLOOKUP($B48,Startlist!$A$2:$D$107,4,FALSE)</f>
        <v>Intervelo p/b Fitzroy Island</v>
      </c>
      <c r="E48" s="40">
        <v>5</v>
      </c>
    </row>
    <row r="49" spans="1:5" x14ac:dyDescent="0.25">
      <c r="A49" s="40">
        <v>47</v>
      </c>
      <c r="B49" s="40">
        <v>106</v>
      </c>
      <c r="C49" s="33" t="str">
        <f>VLOOKUP($B49,Startlist!$A$2:$F$107,6,FALSE)</f>
        <v>Lachlan, FEARON</v>
      </c>
      <c r="D49" s="33" t="str">
        <f>VLOOKUP($B49,Startlist!$A$2:$D$107,4,FALSE)</f>
        <v>Balmoral Elite Team sponsored by O'Donnel Legal and EPIC Assist</v>
      </c>
      <c r="E49" s="40">
        <v>5</v>
      </c>
    </row>
    <row r="50" spans="1:5" x14ac:dyDescent="0.25">
      <c r="A50" s="40">
        <v>48</v>
      </c>
      <c r="B50" s="40">
        <v>81</v>
      </c>
      <c r="C50" s="33" t="str">
        <f>VLOOKUP($B50,Startlist!$A$2:$F$107,6,FALSE)</f>
        <v>Matt, RYAN</v>
      </c>
      <c r="D50" s="33" t="str">
        <f>VLOOKUP($B50,Startlist!$A$2:$D$107,4,FALSE)</f>
        <v>Moreton Bay Cycling Club</v>
      </c>
      <c r="E50" s="40">
        <v>5</v>
      </c>
    </row>
    <row r="51" spans="1:5" x14ac:dyDescent="0.25">
      <c r="A51" s="40">
        <v>49</v>
      </c>
      <c r="B51" s="40">
        <v>63</v>
      </c>
      <c r="C51" s="33" t="str">
        <f>VLOOKUP($B51,Startlist!$A$2:$F$107,6,FALSE)</f>
        <v>Nathan, WHITE</v>
      </c>
      <c r="D51" s="33" t="str">
        <f>VLOOKUP($B51,Startlist!$A$2:$D$107,4,FALSE)</f>
        <v>Cobra9 Intebuild Racing</v>
      </c>
      <c r="E51" s="40">
        <v>5</v>
      </c>
    </row>
    <row r="52" spans="1:5" x14ac:dyDescent="0.25">
      <c r="A52" s="40">
        <v>50</v>
      </c>
      <c r="B52" s="40">
        <v>125</v>
      </c>
      <c r="C52" s="33" t="str">
        <f>VLOOKUP($B52,Startlist!$A$2:$F$107,6,FALSE)</f>
        <v>Luke, CUNNINGHAM</v>
      </c>
      <c r="D52" s="33" t="str">
        <f>VLOOKUP($B52,Startlist!$A$2:$D$107,4,FALSE)</f>
        <v>Podium Life p/b Espresso Garage</v>
      </c>
      <c r="E52" s="40">
        <v>5</v>
      </c>
    </row>
    <row r="53" spans="1:5" x14ac:dyDescent="0.25">
      <c r="A53" s="40">
        <v>51</v>
      </c>
      <c r="B53" s="40">
        <v>145</v>
      </c>
      <c r="C53" s="33" t="str">
        <f>VLOOKUP($B53,Startlist!$A$2:$F$107,6,FALSE)</f>
        <v>Gerald, PETERSON</v>
      </c>
      <c r="D53" s="33" t="str">
        <f>VLOOKUP($B53,Startlist!$A$2:$D$107,4,FALSE)</f>
        <v>Intervelo p/b Fitzroy Island</v>
      </c>
      <c r="E53" s="40">
        <v>5</v>
      </c>
    </row>
    <row r="54" spans="1:5" x14ac:dyDescent="0.25">
      <c r="A54" s="40">
        <v>52</v>
      </c>
      <c r="B54" s="40">
        <v>39</v>
      </c>
      <c r="C54" s="33" t="str">
        <f>VLOOKUP($B54,Startlist!$A$2:$F$107,6,FALSE)</f>
        <v>Bailey, GOLTZ</v>
      </c>
      <c r="D54" s="33" t="str">
        <f>VLOOKUP($B54,Startlist!$A$2:$D$107,4,FALSE)</f>
        <v>Giant Rockhampton</v>
      </c>
      <c r="E54" s="40">
        <v>5</v>
      </c>
    </row>
    <row r="55" spans="1:5" x14ac:dyDescent="0.25">
      <c r="A55" s="40">
        <v>53</v>
      </c>
      <c r="B55" s="40">
        <v>92</v>
      </c>
      <c r="C55" s="33" t="str">
        <f>VLOOKUP($B55,Startlist!$A$2:$F$107,6,FALSE)</f>
        <v>Gary, HOWELL</v>
      </c>
      <c r="D55" s="33" t="str">
        <f>VLOOKUP($B55,Startlist!$A$2:$D$107,4,FALSE)</f>
        <v>QSM Racing</v>
      </c>
      <c r="E55" s="40">
        <v>5</v>
      </c>
    </row>
    <row r="56" spans="1:5" x14ac:dyDescent="0.25">
      <c r="A56" s="40">
        <v>54</v>
      </c>
      <c r="B56" s="10">
        <v>66</v>
      </c>
      <c r="C56" s="33" t="str">
        <f>VLOOKUP($B56,Startlist!$A$2:$F$107,6,FALSE)</f>
        <v>Matt, ZARANSKI</v>
      </c>
      <c r="D56" s="33" t="str">
        <f>VLOOKUP($B56,Startlist!$A$2:$D$107,4,FALSE)</f>
        <v>Cobra9 Intebuild Racing</v>
      </c>
      <c r="E56" s="40">
        <v>5</v>
      </c>
    </row>
    <row r="57" spans="1:5" x14ac:dyDescent="0.25">
      <c r="A57" s="40">
        <v>55</v>
      </c>
      <c r="B57" s="10">
        <v>58</v>
      </c>
      <c r="C57" s="33" t="str">
        <f>VLOOKUP($B57,Startlist!$A$2:$F$107,6,FALSE)</f>
        <v>Christopher, MAYCOCK</v>
      </c>
      <c r="D57" s="33" t="str">
        <f>VLOOKUP($B57,Startlist!$A$2:$D$107,4,FALSE)</f>
        <v>Colliers Racing</v>
      </c>
      <c r="E57" s="40">
        <v>5</v>
      </c>
    </row>
    <row r="58" spans="1:5" x14ac:dyDescent="0.25">
      <c r="A58" s="40">
        <v>56</v>
      </c>
      <c r="B58" s="10">
        <v>18</v>
      </c>
      <c r="C58" s="33" t="str">
        <f>VLOOKUP($B58,Startlist!$A$2:$F$107,6,FALSE)</f>
        <v>Liam, MACKNIGHT</v>
      </c>
      <c r="D58" s="33" t="str">
        <f>VLOOKUP($B58,Startlist!$A$2:$D$107,4,FALSE)</f>
        <v>Mipela Geo Solutions Altitude Race Team</v>
      </c>
      <c r="E58" s="40">
        <v>5</v>
      </c>
    </row>
    <row r="59" spans="1:5" x14ac:dyDescent="0.25">
      <c r="A59" s="40">
        <v>57</v>
      </c>
      <c r="B59" s="10">
        <v>163</v>
      </c>
      <c r="C59" s="33" t="str">
        <f>VLOOKUP($B59,Startlist!$A$2:$F$107,6,FALSE)</f>
        <v>Connor, REARDON</v>
      </c>
      <c r="D59" s="33" t="str">
        <f>VLOOKUP($B59,Startlist!$A$2:$D$107,4,FALSE)</f>
        <v>Brisbane Camperland</v>
      </c>
      <c r="E59" s="40">
        <v>5</v>
      </c>
    </row>
    <row r="60" spans="1:5" x14ac:dyDescent="0.25">
      <c r="A60" s="40">
        <v>58</v>
      </c>
      <c r="B60" s="10">
        <v>131</v>
      </c>
      <c r="C60" s="33" t="str">
        <f>VLOOKUP($B60,Startlist!$A$2:$F$107,6,FALSE)</f>
        <v>Ian, JOHNSTON</v>
      </c>
      <c r="D60" s="33" t="str">
        <f>VLOOKUP($B60,Startlist!$A$2:$D$107,4,FALSE)</f>
        <v>Hamilton Wheelers Elite Team</v>
      </c>
      <c r="E60" s="40">
        <v>5</v>
      </c>
    </row>
    <row r="61" spans="1:5" x14ac:dyDescent="0.25">
      <c r="A61" s="40">
        <v>59</v>
      </c>
      <c r="B61" s="10">
        <v>151</v>
      </c>
      <c r="C61" s="33" t="str">
        <f>VLOOKUP($B61,Startlist!$A$2:$F$107,6,FALSE)</f>
        <v>Jameson, COSIER</v>
      </c>
      <c r="D61" s="33" t="str">
        <f>VLOOKUP($B61,Startlist!$A$2:$D$107,4,FALSE)</f>
        <v>McDonalds Downunder</v>
      </c>
      <c r="E61" s="40">
        <v>5</v>
      </c>
    </row>
    <row r="62" spans="1:5" x14ac:dyDescent="0.25">
      <c r="A62" s="40">
        <v>60</v>
      </c>
      <c r="B62" s="10">
        <v>171</v>
      </c>
      <c r="C62" s="33" t="str">
        <f>VLOOKUP($B62,Startlist!$A$2:$F$107,6,FALSE)</f>
        <v>Matthew, MURRAY</v>
      </c>
      <c r="D62" s="33" t="str">
        <f>VLOOKUP($B62,Startlist!$A$2:$D$107,4,FALSE)</f>
        <v>Champion System</v>
      </c>
      <c r="E62" s="40">
        <v>5</v>
      </c>
    </row>
    <row r="63" spans="1:5" x14ac:dyDescent="0.25">
      <c r="A63" s="40">
        <v>61</v>
      </c>
      <c r="B63" s="10">
        <v>265</v>
      </c>
      <c r="C63" s="33" t="str">
        <f>VLOOKUP($B63,Startlist!$A$2:$F$107,6,FALSE)</f>
        <v>Daniel, RAE</v>
      </c>
      <c r="D63" s="33" t="str">
        <f>VLOOKUP($B63,Startlist!$A$2:$D$107,4,FALSE)</f>
        <v>Giant Rockhampton (Guest Rider)</v>
      </c>
      <c r="E63" s="40">
        <v>0</v>
      </c>
    </row>
    <row r="64" spans="1:5" x14ac:dyDescent="0.25">
      <c r="A64" s="40">
        <v>62</v>
      </c>
      <c r="B64" s="10">
        <v>148</v>
      </c>
      <c r="C64" s="33" t="str">
        <f>VLOOKUP($B64,Startlist!$A$2:$F$107,6,FALSE)</f>
        <v>William, GEORGESON</v>
      </c>
      <c r="D64" s="33" t="str">
        <f>VLOOKUP($B64,Startlist!$A$2:$D$107,4,FALSE)</f>
        <v>Intervelo p/b Fitzroy Island</v>
      </c>
      <c r="E64" s="40">
        <v>5</v>
      </c>
    </row>
    <row r="65" spans="1:5" x14ac:dyDescent="0.25">
      <c r="A65" s="40">
        <v>63</v>
      </c>
      <c r="B65" s="10">
        <v>99</v>
      </c>
      <c r="C65" s="33" t="str">
        <f>VLOOKUP($B65,Startlist!$A$2:$F$107,6,FALSE)</f>
        <v>Mark, RICHARDSON</v>
      </c>
      <c r="D65" s="33" t="str">
        <f>VLOOKUP($B65,Startlist!$A$2:$D$107,4,FALSE)</f>
        <v>QSM Racing</v>
      </c>
      <c r="E65" s="40">
        <v>5</v>
      </c>
    </row>
    <row r="66" spans="1:5" x14ac:dyDescent="0.25">
      <c r="A66" s="40">
        <v>64</v>
      </c>
      <c r="B66" s="10">
        <v>132</v>
      </c>
      <c r="C66" s="33" t="str">
        <f>VLOOKUP($B66,Startlist!$A$2:$F$107,6,FALSE)</f>
        <v>Michael, BETTANY</v>
      </c>
      <c r="D66" s="33" t="str">
        <f>VLOOKUP($B66,Startlist!$A$2:$D$107,4,FALSE)</f>
        <v>Hamilton Wheelers Elite Team</v>
      </c>
      <c r="E66" s="40">
        <v>5</v>
      </c>
    </row>
    <row r="67" spans="1:5" x14ac:dyDescent="0.25">
      <c r="A67" s="40">
        <v>65</v>
      </c>
      <c r="B67" s="10">
        <v>129</v>
      </c>
      <c r="C67" s="33" t="str">
        <f>VLOOKUP($B67,Startlist!$A$2:$F$107,6,FALSE)</f>
        <v>Stephen, RASHLEIGH</v>
      </c>
      <c r="D67" s="33" t="str">
        <f>VLOOKUP($B67,Startlist!$A$2:$D$107,4,FALSE)</f>
        <v>Podium Life p/b Espresso Garage</v>
      </c>
      <c r="E67" s="40">
        <v>5</v>
      </c>
    </row>
    <row r="68" spans="1:5" x14ac:dyDescent="0.25">
      <c r="A68" s="40">
        <v>66</v>
      </c>
      <c r="B68" s="10">
        <v>138</v>
      </c>
      <c r="C68" s="33" t="str">
        <f>VLOOKUP($B68,Startlist!$A$2:$F$107,6,FALSE)</f>
        <v>Stephen, LOWE</v>
      </c>
      <c r="D68" s="33" t="str">
        <f>VLOOKUP($B68,Startlist!$A$2:$D$107,4,FALSE)</f>
        <v>Hamilton Wheelers Elite Team</v>
      </c>
      <c r="E68" s="40">
        <v>5</v>
      </c>
    </row>
    <row r="69" spans="1:5" x14ac:dyDescent="0.25">
      <c r="A69" s="40">
        <v>67</v>
      </c>
      <c r="B69" s="10">
        <v>80</v>
      </c>
      <c r="C69" s="33" t="str">
        <f>VLOOKUP($B69,Startlist!$A$2:$F$107,6,FALSE)</f>
        <v>Robert, WEST</v>
      </c>
      <c r="D69" s="33" t="str">
        <f>VLOOKUP($B69,Startlist!$A$2:$D$107,4,FALSE)</f>
        <v>Campos Cycling Team</v>
      </c>
      <c r="E69" s="40">
        <v>5</v>
      </c>
    </row>
    <row r="70" spans="1:5" x14ac:dyDescent="0.25">
      <c r="A70" s="40">
        <v>68</v>
      </c>
      <c r="B70" s="10">
        <v>108</v>
      </c>
      <c r="C70" s="33" t="str">
        <f>VLOOKUP($B70,Startlist!$A$2:$F$107,6,FALSE)</f>
        <v>Gilbert, GUTOWSKI</v>
      </c>
      <c r="D70" s="33" t="str">
        <f>VLOOKUP($B70,Startlist!$A$2:$D$107,4,FALSE)</f>
        <v>Balmoral Elite Team sponsored by O'Donnel Legal and EPIC Assist</v>
      </c>
      <c r="E70" s="40">
        <v>5</v>
      </c>
    </row>
    <row r="71" spans="1:5" x14ac:dyDescent="0.25">
      <c r="A71" s="40">
        <v>69</v>
      </c>
      <c r="B71" s="10">
        <v>6</v>
      </c>
      <c r="C71" s="33" t="str">
        <f>VLOOKUP($B71,Startlist!$A$2:$F$107,6,FALSE)</f>
        <v>Colin, CHAPMAN</v>
      </c>
      <c r="D71" s="33" t="str">
        <f>VLOOKUP($B71,Startlist!$A$2:$D$107,4,FALSE)</f>
        <v>Procella Sports p/b Jumbo Interactive</v>
      </c>
      <c r="E71" s="40">
        <v>5</v>
      </c>
    </row>
    <row r="72" spans="1:5" x14ac:dyDescent="0.25">
      <c r="A72" s="40">
        <v>70</v>
      </c>
      <c r="B72" s="10">
        <v>9</v>
      </c>
      <c r="C72" s="33" t="str">
        <f>VLOOKUP($B72,Startlist!$A$2:$F$107,6,FALSE)</f>
        <v>Travis, SIMPSON</v>
      </c>
      <c r="D72" s="33" t="str">
        <f>VLOOKUP($B72,Startlist!$A$2:$D$107,4,FALSE)</f>
        <v>Procella Sports p/b Jumbo Interactive</v>
      </c>
      <c r="E72" s="40">
        <v>5</v>
      </c>
    </row>
    <row r="73" spans="1:5" x14ac:dyDescent="0.25">
      <c r="A73" s="40">
        <v>71</v>
      </c>
      <c r="B73" s="10">
        <v>17</v>
      </c>
      <c r="C73" s="33" t="str">
        <f>VLOOKUP($B73,Startlist!$A$2:$F$107,6,FALSE)</f>
        <v>Mark, RENDER</v>
      </c>
      <c r="D73" s="33" t="str">
        <f>VLOOKUP($B73,Startlist!$A$2:$D$107,4,FALSE)</f>
        <v>Mipela Geo Solutions Altitude Race Team</v>
      </c>
      <c r="E73" s="40">
        <v>5</v>
      </c>
    </row>
    <row r="74" spans="1:5" x14ac:dyDescent="0.25">
      <c r="A74" s="40">
        <v>72</v>
      </c>
      <c r="B74" s="10">
        <v>27</v>
      </c>
      <c r="C74" s="33" t="str">
        <f>VLOOKUP($B74,Startlist!$A$2:$F$107,6,FALSE)</f>
        <v>Jarrod, SAMPSON</v>
      </c>
      <c r="D74" s="33" t="str">
        <f>VLOOKUP($B74,Startlist!$A$2:$D$107,4,FALSE)</f>
        <v>Living Here Cycling Team Powered by Sedgman and Hitachi</v>
      </c>
      <c r="E74" s="40">
        <v>5</v>
      </c>
    </row>
    <row r="75" spans="1:5" x14ac:dyDescent="0.25">
      <c r="A75" s="40">
        <v>73</v>
      </c>
      <c r="B75" s="10">
        <v>29</v>
      </c>
      <c r="C75" s="33" t="str">
        <f>VLOOKUP($B75,Startlist!$A$2:$F$107,6,FALSE)</f>
        <v>Scott, MANNING</v>
      </c>
      <c r="D75" s="33" t="str">
        <f>VLOOKUP($B75,Startlist!$A$2:$D$107,4,FALSE)</f>
        <v>Living Here Cycling Team Powered by Sedgman and Hitachi</v>
      </c>
      <c r="E75" s="40">
        <v>5</v>
      </c>
    </row>
    <row r="76" spans="1:5" x14ac:dyDescent="0.25">
      <c r="A76" s="40">
        <v>74</v>
      </c>
      <c r="B76" s="10">
        <v>33</v>
      </c>
      <c r="C76" s="33" t="str">
        <f>VLOOKUP($B76,Startlist!$A$2:$F$107,6,FALSE)</f>
        <v>Jayden, COPP</v>
      </c>
      <c r="D76" s="33" t="str">
        <f>VLOOKUP($B76,Startlist!$A$2:$D$107,4,FALSE)</f>
        <v>Giant Rockhampton</v>
      </c>
      <c r="E76" s="40">
        <v>5</v>
      </c>
    </row>
    <row r="77" spans="1:5" x14ac:dyDescent="0.25">
      <c r="A77" s="40">
        <v>75</v>
      </c>
      <c r="B77" s="10">
        <v>34</v>
      </c>
      <c r="C77" s="33" t="str">
        <f>VLOOKUP($B77,Startlist!$A$2:$F$107,6,FALSE)</f>
        <v>Aaron, STEWART</v>
      </c>
      <c r="D77" s="33" t="str">
        <f>VLOOKUP($B77,Startlist!$A$2:$D$107,4,FALSE)</f>
        <v>Giant Rockhampton</v>
      </c>
      <c r="E77" s="40">
        <v>5</v>
      </c>
    </row>
    <row r="78" spans="1:5" x14ac:dyDescent="0.25">
      <c r="A78" s="40">
        <v>76</v>
      </c>
      <c r="B78" s="10">
        <v>50</v>
      </c>
      <c r="C78" s="33" t="str">
        <f>VLOOKUP($B78,Startlist!$A$2:$F$107,6,FALSE)</f>
        <v>Trent, CARMAN</v>
      </c>
      <c r="D78" s="33" t="str">
        <f>VLOOKUP($B78,Startlist!$A$2:$D$107,4,FALSE)</f>
        <v>Erdinger Alkoholfrei - fiets Apparel Cycling Team</v>
      </c>
      <c r="E78" s="40">
        <v>5</v>
      </c>
    </row>
    <row r="79" spans="1:5" x14ac:dyDescent="0.25">
      <c r="A79" s="40">
        <v>77</v>
      </c>
      <c r="B79" s="10">
        <v>70</v>
      </c>
      <c r="C79" s="33" t="str">
        <f>VLOOKUP($B79,Startlist!$A$2:$F$107,6,FALSE)</f>
        <v>Josh, PRETE</v>
      </c>
      <c r="D79" s="33" t="str">
        <f>VLOOKUP($B79,Startlist!$A$2:$D$107,4,FALSE)</f>
        <v>Cobra9 Intebuild Racing</v>
      </c>
      <c r="E79" s="40">
        <v>5</v>
      </c>
    </row>
    <row r="80" spans="1:5" x14ac:dyDescent="0.25">
      <c r="A80" s="40">
        <v>78</v>
      </c>
      <c r="B80" s="10">
        <v>83</v>
      </c>
      <c r="C80" s="33" t="str">
        <f>VLOOKUP($B80,Startlist!$A$2:$F$107,6,FALSE)</f>
        <v>Simon, MEYER</v>
      </c>
      <c r="D80" s="33" t="str">
        <f>VLOOKUP($B80,Startlist!$A$2:$D$107,4,FALSE)</f>
        <v>Moreton Bay Cycling Club</v>
      </c>
      <c r="E80" s="40">
        <v>5</v>
      </c>
    </row>
    <row r="81" spans="1:5" x14ac:dyDescent="0.25">
      <c r="A81" s="40">
        <v>79</v>
      </c>
      <c r="B81" s="10">
        <v>84</v>
      </c>
      <c r="C81" s="33" t="str">
        <f>VLOOKUP($B81,Startlist!$A$2:$F$107,6,FALSE)</f>
        <v>Jamie, GAVIGLIO</v>
      </c>
      <c r="D81" s="33" t="str">
        <f>VLOOKUP($B81,Startlist!$A$2:$D$107,4,FALSE)</f>
        <v>Moreton Bay Cycling Club</v>
      </c>
      <c r="E81" s="40">
        <v>5</v>
      </c>
    </row>
    <row r="82" spans="1:5" x14ac:dyDescent="0.25">
      <c r="A82" s="40">
        <v>80</v>
      </c>
      <c r="B82" s="10">
        <v>86</v>
      </c>
      <c r="C82" s="33" t="str">
        <f>VLOOKUP($B82,Startlist!$A$2:$F$107,6,FALSE)</f>
        <v>Brenden, SMYTH</v>
      </c>
      <c r="D82" s="33" t="str">
        <f>VLOOKUP($B82,Startlist!$A$2:$D$107,4,FALSE)</f>
        <v>Moreton Bay Cycling Club</v>
      </c>
      <c r="E82" s="40">
        <v>5</v>
      </c>
    </row>
    <row r="83" spans="1:5" x14ac:dyDescent="0.25">
      <c r="A83" s="40">
        <v>81</v>
      </c>
      <c r="B83" s="10">
        <v>89</v>
      </c>
      <c r="C83" s="33" t="str">
        <f>VLOOKUP($B83,Startlist!$A$2:$F$107,6,FALSE)</f>
        <v>Brett, O'DOHERTY</v>
      </c>
      <c r="D83" s="33" t="str">
        <f>VLOOKUP($B83,Startlist!$A$2:$D$107,4,FALSE)</f>
        <v>Moreton Bay Cycling Club</v>
      </c>
      <c r="E83" s="40">
        <v>5</v>
      </c>
    </row>
    <row r="84" spans="1:5" x14ac:dyDescent="0.25">
      <c r="A84" s="40">
        <v>82</v>
      </c>
      <c r="B84" s="10">
        <v>96</v>
      </c>
      <c r="C84" s="33" t="str">
        <f>VLOOKUP($B84,Startlist!$A$2:$F$107,6,FALSE)</f>
        <v>Bryan, CRISPIN</v>
      </c>
      <c r="D84" s="33" t="str">
        <f>VLOOKUP($B84,Startlist!$A$2:$D$107,4,FALSE)</f>
        <v>QSM Racing</v>
      </c>
      <c r="E84" s="40">
        <v>5</v>
      </c>
    </row>
    <row r="85" spans="1:5" x14ac:dyDescent="0.25">
      <c r="A85" s="40">
        <v>83</v>
      </c>
      <c r="B85" s="10">
        <v>100</v>
      </c>
      <c r="C85" s="33" t="str">
        <f>VLOOKUP($B85,Startlist!$A$2:$F$107,6,FALSE)</f>
        <v>Paul, WOODWARD</v>
      </c>
      <c r="D85" s="33" t="str">
        <f>VLOOKUP($B85,Startlist!$A$2:$D$107,4,FALSE)</f>
        <v>QSM Racing</v>
      </c>
      <c r="E85" s="40">
        <v>5</v>
      </c>
    </row>
    <row r="86" spans="1:5" x14ac:dyDescent="0.25">
      <c r="A86" s="40">
        <v>84</v>
      </c>
      <c r="B86" s="10">
        <v>136</v>
      </c>
      <c r="C86" s="33" t="str">
        <f>VLOOKUP($B86,Startlist!$A$2:$F$107,6,FALSE)</f>
        <v>Nicholas, RIDER</v>
      </c>
      <c r="D86" s="33" t="str">
        <f>VLOOKUP($B86,Startlist!$A$2:$D$107,4,FALSE)</f>
        <v>Hamilton Wheelers Elite Team</v>
      </c>
      <c r="E86" s="40">
        <v>5</v>
      </c>
    </row>
    <row r="87" spans="1:5" x14ac:dyDescent="0.25">
      <c r="A87" s="40">
        <v>85</v>
      </c>
      <c r="B87" s="10">
        <v>139</v>
      </c>
      <c r="C87" s="33" t="str">
        <f>VLOOKUP($B87,Startlist!$A$2:$F$107,6,FALSE)</f>
        <v>Barry, MEAD</v>
      </c>
      <c r="D87" s="33" t="str">
        <f>VLOOKUP($B87,Startlist!$A$2:$D$107,4,FALSE)</f>
        <v>Hamilton Wheelers Elite Team</v>
      </c>
      <c r="E87" s="40">
        <v>5</v>
      </c>
    </row>
    <row r="88" spans="1:5" x14ac:dyDescent="0.25">
      <c r="A88" s="40">
        <v>86</v>
      </c>
      <c r="B88" s="10">
        <v>155</v>
      </c>
      <c r="C88" s="33" t="str">
        <f>VLOOKUP($B88,Startlist!$A$2:$F$107,6,FALSE)</f>
        <v>Brendan, COLE</v>
      </c>
      <c r="D88" s="33" t="str">
        <f>VLOOKUP($B88,Startlist!$A$2:$D$107,4,FALSE)</f>
        <v>McDonalds Downunder</v>
      </c>
      <c r="E88" s="40">
        <v>5</v>
      </c>
    </row>
    <row r="89" spans="1:5" x14ac:dyDescent="0.25">
      <c r="A89" s="40">
        <v>87</v>
      </c>
      <c r="B89" s="10">
        <v>166</v>
      </c>
      <c r="C89" s="33" t="str">
        <f>VLOOKUP($B89,Startlist!$A$2:$F$107,6,FALSE)</f>
        <v>Jake, VAN DER VLIET</v>
      </c>
      <c r="D89" s="33" t="str">
        <f>VLOOKUP($B89,Startlist!$A$2:$D$107,4,FALSE)</f>
        <v>Brisbane Camperland</v>
      </c>
      <c r="E89" s="40">
        <v>5</v>
      </c>
    </row>
    <row r="90" spans="1:5" x14ac:dyDescent="0.25">
      <c r="A90" s="40">
        <v>88</v>
      </c>
      <c r="B90" s="10">
        <v>172</v>
      </c>
      <c r="C90" s="33" t="str">
        <f>VLOOKUP($B90,Startlist!$A$2:$F$107,6,FALSE)</f>
        <v>George, SOUTHGATE</v>
      </c>
      <c r="D90" s="33" t="str">
        <f>VLOOKUP($B90,Startlist!$A$2:$D$107,4,FALSE)</f>
        <v>Champion System</v>
      </c>
      <c r="E90" s="40">
        <v>5</v>
      </c>
    </row>
    <row r="91" spans="1:5" x14ac:dyDescent="0.25">
      <c r="A91" s="40">
        <v>89</v>
      </c>
      <c r="B91" s="10">
        <v>173</v>
      </c>
      <c r="C91" s="33" t="str">
        <f>VLOOKUP($B91,Startlist!$A$2:$F$107,6,FALSE)</f>
        <v>Mark, PIERCE</v>
      </c>
      <c r="D91" s="33" t="str">
        <f>VLOOKUP($B91,Startlist!$A$2:$D$107,4,FALSE)</f>
        <v>Champion System</v>
      </c>
      <c r="E91" s="40">
        <v>5</v>
      </c>
    </row>
    <row r="92" spans="1:5" x14ac:dyDescent="0.25">
      <c r="A92" s="40">
        <v>90</v>
      </c>
      <c r="B92" s="10">
        <v>174</v>
      </c>
      <c r="C92" s="33" t="str">
        <f>VLOOKUP($B92,Startlist!$A$2:$F$107,6,FALSE)</f>
        <v>Michael, RYAN</v>
      </c>
      <c r="D92" s="33" t="str">
        <f>VLOOKUP($B92,Startlist!$A$2:$D$107,4,FALSE)</f>
        <v>Champion System</v>
      </c>
      <c r="E92" s="40">
        <v>5</v>
      </c>
    </row>
    <row r="93" spans="1:5" x14ac:dyDescent="0.25">
      <c r="A93" s="40">
        <v>91</v>
      </c>
      <c r="B93" s="10">
        <v>23</v>
      </c>
      <c r="C93" s="33" t="str">
        <f>VLOOKUP($B93,Startlist!$A$2:$F$107,6,FALSE)</f>
        <v>Nixon, BRAUER</v>
      </c>
      <c r="D93" s="33" t="str">
        <f>VLOOKUP($B93,Startlist!$A$2:$D$107,4,FALSE)</f>
        <v>Living Here Cycling Team Powered by Sedgman and Hitachi</v>
      </c>
      <c r="E93" s="40">
        <v>0</v>
      </c>
    </row>
    <row r="94" spans="1:5" x14ac:dyDescent="0.25">
      <c r="A94" s="40">
        <v>92</v>
      </c>
      <c r="B94" s="10">
        <v>46</v>
      </c>
      <c r="C94" s="33" t="str">
        <f>VLOOKUP($B94,Startlist!$A$2:$F$107,6,FALSE)</f>
        <v>Ben, CARMAN</v>
      </c>
      <c r="D94" s="33" t="str">
        <f>VLOOKUP($B94,Startlist!$A$2:$D$107,4,FALSE)</f>
        <v>Erdinger Alkoholfrei - fiets Apparel Cycling Team</v>
      </c>
      <c r="E94" s="40">
        <v>0</v>
      </c>
    </row>
    <row r="95" spans="1:5" x14ac:dyDescent="0.25">
      <c r="A95" s="40">
        <v>93</v>
      </c>
      <c r="B95" s="10">
        <v>48</v>
      </c>
      <c r="C95" s="33" t="str">
        <f>VLOOKUP($B95,Startlist!$A$2:$F$107,6,FALSE)</f>
        <v>David, BROWN</v>
      </c>
      <c r="D95" s="33" t="str">
        <f>VLOOKUP($B95,Startlist!$A$2:$D$107,4,FALSE)</f>
        <v>Erdinger Alkoholfrei - fiets Apparel Cycling Team</v>
      </c>
      <c r="E95" s="40">
        <v>0</v>
      </c>
    </row>
    <row r="96" spans="1:5" x14ac:dyDescent="0.25">
      <c r="A96" s="40">
        <v>94</v>
      </c>
      <c r="B96" s="10">
        <v>55</v>
      </c>
      <c r="C96" s="33" t="str">
        <f>VLOOKUP($B96,Startlist!$A$2:$F$107,6,FALSE)</f>
        <v>Louis, PIJPERS</v>
      </c>
      <c r="D96" s="33" t="str">
        <f>VLOOKUP($B96,Startlist!$A$2:$D$107,4,FALSE)</f>
        <v>Colliers Racing</v>
      </c>
      <c r="E96" s="40">
        <v>0</v>
      </c>
    </row>
    <row r="97" spans="1:5" x14ac:dyDescent="0.25">
      <c r="A97" s="40">
        <v>95</v>
      </c>
      <c r="B97" s="10">
        <v>62</v>
      </c>
      <c r="C97" s="33" t="str">
        <f>VLOOKUP($B97,Startlist!$A$2:$F$107,6,FALSE)</f>
        <v>Callum, O'SULLIVAN</v>
      </c>
      <c r="D97" s="33" t="str">
        <f>VLOOKUP($B97,Startlist!$A$2:$D$107,4,FALSE)</f>
        <v>Cobra9 Intebuild Racing</v>
      </c>
      <c r="E97" s="40">
        <v>0</v>
      </c>
    </row>
    <row r="98" spans="1:5" x14ac:dyDescent="0.25">
      <c r="A98" s="40">
        <v>96</v>
      </c>
      <c r="B98" s="10">
        <v>93</v>
      </c>
      <c r="C98" s="33" t="str">
        <f>VLOOKUP($B98,Startlist!$A$2:$F$107,6,FALSE)</f>
        <v>Attila, KISS</v>
      </c>
      <c r="D98" s="33" t="str">
        <f>VLOOKUP($B98,Startlist!$A$2:$D$107,4,FALSE)</f>
        <v>QSM Racing</v>
      </c>
      <c r="E98" s="40">
        <v>0</v>
      </c>
    </row>
    <row r="99" spans="1:5" x14ac:dyDescent="0.25">
      <c r="A99" s="40">
        <v>97</v>
      </c>
      <c r="B99" s="10">
        <v>122</v>
      </c>
      <c r="C99" s="33" t="str">
        <f>VLOOKUP($B99,Startlist!$A$2:$F$107,6,FALSE)</f>
        <v>Ryan, MACNICOL</v>
      </c>
      <c r="D99" s="33" t="str">
        <f>VLOOKUP($B99,Startlist!$A$2:$D$107,4,FALSE)</f>
        <v>Podium Life p/b Espresso Garage</v>
      </c>
      <c r="E99" s="40">
        <v>0</v>
      </c>
    </row>
    <row r="100" spans="1:5" x14ac:dyDescent="0.25">
      <c r="A100" s="40">
        <v>98</v>
      </c>
      <c r="B100" s="10">
        <v>162</v>
      </c>
      <c r="C100" s="33" t="str">
        <f>VLOOKUP($B100,Startlist!$A$2:$F$107,6,FALSE)</f>
        <v>John, FREIBERG</v>
      </c>
      <c r="D100" s="33" t="str">
        <f>VLOOKUP($B100,Startlist!$A$2:$D$107,4,FALSE)</f>
        <v>Brisbane Camperland</v>
      </c>
      <c r="E100" s="40">
        <v>0</v>
      </c>
    </row>
    <row r="101" spans="1:5" x14ac:dyDescent="0.25">
      <c r="A101" s="40">
        <v>99</v>
      </c>
      <c r="B101" s="10">
        <v>176</v>
      </c>
      <c r="C101" s="33" t="str">
        <f>VLOOKUP($B101,Startlist!$A$2:$F$107,6,FALSE)</f>
        <v>Nicholas, JOSEY</v>
      </c>
      <c r="D101" s="33" t="str">
        <f>VLOOKUP($B101,Startlist!$A$2:$D$107,4,FALSE)</f>
        <v>Champion System</v>
      </c>
      <c r="E101" s="40">
        <v>0</v>
      </c>
    </row>
    <row r="102" spans="1:5" x14ac:dyDescent="0.25">
      <c r="A102" s="40">
        <v>100</v>
      </c>
      <c r="B102" s="10">
        <v>49</v>
      </c>
      <c r="C102" s="33" t="str">
        <f>VLOOKUP($B102,Startlist!$A$2:$F$107,6,FALSE)</f>
        <v>Daniel, SCHEINER</v>
      </c>
      <c r="D102" s="33" t="str">
        <f>VLOOKUP($B102,Startlist!$A$2:$D$107,4,FALSE)</f>
        <v>Erdinger Alkoholfrei - fiets Apparel Cycling Team</v>
      </c>
      <c r="E102" s="40">
        <v>0</v>
      </c>
    </row>
    <row r="103" spans="1:5" x14ac:dyDescent="0.25">
      <c r="A103" s="40">
        <v>101</v>
      </c>
      <c r="B103" s="10">
        <v>59</v>
      </c>
      <c r="C103" s="33" t="str">
        <f>VLOOKUP($B103,Startlist!$A$2:$F$107,6,FALSE)</f>
        <v>James, BLIGHT</v>
      </c>
      <c r="D103" s="33" t="str">
        <f>VLOOKUP($B103,Startlist!$A$2:$D$107,4,FALSE)</f>
        <v>Colliers Racing</v>
      </c>
      <c r="E103" s="40">
        <v>0</v>
      </c>
    </row>
    <row r="104" spans="1:5" x14ac:dyDescent="0.25">
      <c r="A104" s="40">
        <v>102</v>
      </c>
      <c r="B104" s="10">
        <v>87</v>
      </c>
      <c r="C104" s="33" t="str">
        <f>VLOOKUP($B104,Startlist!$A$2:$F$107,6,FALSE)</f>
        <v>Clinton, BAIN</v>
      </c>
      <c r="D104" s="33" t="str">
        <f>VLOOKUP($B104,Startlist!$A$2:$D$107,4,FALSE)</f>
        <v>Moreton Bay Cycling Club</v>
      </c>
      <c r="E104" s="40">
        <v>0</v>
      </c>
    </row>
    <row r="105" spans="1:5" x14ac:dyDescent="0.25">
      <c r="A105" s="40">
        <v>103</v>
      </c>
      <c r="B105" s="10">
        <v>112</v>
      </c>
      <c r="C105" s="33" t="str">
        <f>VLOOKUP($B105,Startlist!$A$2:$F$107,6,FALSE)</f>
        <v>Alex, GRUNKE</v>
      </c>
      <c r="D105" s="33" t="str">
        <f>VLOOKUP($B105,Startlist!$A$2:$D$107,4,FALSE)</f>
        <v>Data#3 Cisco p/b Scody</v>
      </c>
      <c r="E105" s="40">
        <v>0</v>
      </c>
    </row>
    <row r="106" spans="1:5" x14ac:dyDescent="0.25">
      <c r="A106" s="40">
        <v>104</v>
      </c>
      <c r="B106" s="10">
        <v>13</v>
      </c>
      <c r="C106" s="33" t="str">
        <f>VLOOKUP($B106,Startlist!$A$2:$F$107,6,FALSE)</f>
        <v>Brendon, WOODESON</v>
      </c>
      <c r="D106" s="33" t="str">
        <f>VLOOKUP($B106,Startlist!$A$2:$D$107,4,FALSE)</f>
        <v>Mipela Geo Solutions Altitude Race Team</v>
      </c>
      <c r="E106" s="40">
        <v>0</v>
      </c>
    </row>
    <row r="107" spans="1:5" x14ac:dyDescent="0.25">
      <c r="A107" s="40">
        <v>105</v>
      </c>
      <c r="B107" s="10">
        <v>77</v>
      </c>
      <c r="C107" s="33" t="str">
        <f>VLOOKUP($B107,Startlist!$A$2:$F$107,6,FALSE)</f>
        <v>Mitch, SUTTON</v>
      </c>
      <c r="D107" s="33" t="str">
        <f>VLOOKUP($B107,Startlist!$A$2:$D$107,4,FALSE)</f>
        <v>Campos Cycling Team</v>
      </c>
      <c r="E107" s="40">
        <v>0</v>
      </c>
    </row>
    <row r="108" spans="1:5" x14ac:dyDescent="0.25">
      <c r="A108" s="40">
        <v>106</v>
      </c>
      <c r="B108" s="10">
        <v>152</v>
      </c>
      <c r="C108" s="33" t="str">
        <f>VLOOKUP($B108,Startlist!$A$2:$F$107,6,FALSE)</f>
        <v>Jackson, WARDROP</v>
      </c>
      <c r="D108" s="33" t="str">
        <f>VLOOKUP($B108,Startlist!$A$2:$D$107,4,FALSE)</f>
        <v>McDonalds Downunder</v>
      </c>
      <c r="E108" s="40"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8" customWidth="1"/>
    <col min="2" max="2" width="65.42578125" bestFit="1" customWidth="1"/>
    <col min="3" max="3" width="7.85546875" style="10" customWidth="1"/>
    <col min="4" max="4" width="8.42578125" customWidth="1"/>
    <col min="5" max="6" width="8.42578125" style="52" customWidth="1"/>
  </cols>
  <sheetData>
    <row r="1" spans="1:9" ht="18.75" x14ac:dyDescent="0.3">
      <c r="A1" s="81" t="s">
        <v>458</v>
      </c>
      <c r="B1" s="81"/>
      <c r="C1" s="81"/>
      <c r="D1" s="81"/>
      <c r="E1" s="81"/>
      <c r="F1" s="81"/>
      <c r="G1" s="81"/>
    </row>
    <row r="2" spans="1:9" ht="30" customHeight="1" x14ac:dyDescent="0.25">
      <c r="A2" s="58" t="s">
        <v>317</v>
      </c>
      <c r="B2" s="58" t="s">
        <v>2</v>
      </c>
      <c r="C2" s="58" t="s">
        <v>452</v>
      </c>
      <c r="D2" s="58" t="s">
        <v>453</v>
      </c>
      <c r="E2" s="58" t="s">
        <v>459</v>
      </c>
      <c r="F2" s="58" t="s">
        <v>454</v>
      </c>
      <c r="G2" s="58" t="s">
        <v>0</v>
      </c>
    </row>
    <row r="3" spans="1:9" ht="20.25" customHeight="1" x14ac:dyDescent="0.25">
      <c r="A3" s="59">
        <v>1</v>
      </c>
      <c r="B3" s="50" t="s">
        <v>201</v>
      </c>
      <c r="C3" s="73">
        <v>631</v>
      </c>
      <c r="D3" s="59">
        <v>100</v>
      </c>
      <c r="E3" s="59">
        <v>140</v>
      </c>
      <c r="F3" s="59">
        <v>75</v>
      </c>
      <c r="G3" s="59">
        <f t="shared" ref="G3:G20" si="0">SUM(C3:F3)</f>
        <v>946</v>
      </c>
      <c r="H3" s="78"/>
      <c r="I3" s="78"/>
    </row>
    <row r="4" spans="1:9" ht="20.25" customHeight="1" x14ac:dyDescent="0.25">
      <c r="A4" s="59">
        <v>2</v>
      </c>
      <c r="B4" s="50" t="s">
        <v>197</v>
      </c>
      <c r="C4" s="73">
        <v>418</v>
      </c>
      <c r="D4" s="59">
        <v>240</v>
      </c>
      <c r="E4" s="59">
        <v>150</v>
      </c>
      <c r="F4" s="59">
        <v>119</v>
      </c>
      <c r="G4" s="59">
        <f t="shared" si="0"/>
        <v>927</v>
      </c>
      <c r="H4" s="78"/>
    </row>
    <row r="5" spans="1:9" ht="20.25" customHeight="1" x14ac:dyDescent="0.25">
      <c r="A5" s="59">
        <v>3</v>
      </c>
      <c r="B5" s="50" t="s">
        <v>342</v>
      </c>
      <c r="C5" s="73">
        <v>431</v>
      </c>
      <c r="D5" s="59">
        <v>80</v>
      </c>
      <c r="E5" s="59">
        <v>130</v>
      </c>
      <c r="F5" s="59">
        <v>67</v>
      </c>
      <c r="G5" s="59">
        <f t="shared" si="0"/>
        <v>708</v>
      </c>
      <c r="H5" s="78"/>
    </row>
    <row r="6" spans="1:9" ht="20.25" customHeight="1" x14ac:dyDescent="0.25">
      <c r="A6" s="59">
        <v>4</v>
      </c>
      <c r="B6" s="50" t="s">
        <v>198</v>
      </c>
      <c r="C6" s="73">
        <v>395</v>
      </c>
      <c r="D6" s="59">
        <v>72</v>
      </c>
      <c r="E6" s="59">
        <v>100</v>
      </c>
      <c r="F6" s="59">
        <v>94</v>
      </c>
      <c r="G6" s="59">
        <f t="shared" si="0"/>
        <v>661</v>
      </c>
      <c r="H6" s="78"/>
    </row>
    <row r="7" spans="1:9" ht="20.25" customHeight="1" x14ac:dyDescent="0.25">
      <c r="A7" s="59">
        <v>5</v>
      </c>
      <c r="B7" s="50" t="s">
        <v>202</v>
      </c>
      <c r="C7" s="73">
        <v>375</v>
      </c>
      <c r="D7" s="59">
        <v>66</v>
      </c>
      <c r="E7" s="59">
        <v>110</v>
      </c>
      <c r="F7" s="59">
        <v>71</v>
      </c>
      <c r="G7" s="59">
        <f t="shared" si="0"/>
        <v>622</v>
      </c>
      <c r="H7" s="78"/>
    </row>
    <row r="8" spans="1:9" ht="20.25" customHeight="1" x14ac:dyDescent="0.25">
      <c r="A8" s="59">
        <v>6</v>
      </c>
      <c r="B8" s="50" t="s">
        <v>94</v>
      </c>
      <c r="C8" s="73">
        <v>410</v>
      </c>
      <c r="D8" s="59">
        <v>88</v>
      </c>
      <c r="E8" s="59">
        <v>30</v>
      </c>
      <c r="F8" s="59">
        <v>79</v>
      </c>
      <c r="G8" s="59">
        <f t="shared" si="0"/>
        <v>607</v>
      </c>
      <c r="H8" s="78"/>
    </row>
    <row r="9" spans="1:9" ht="20.25" customHeight="1" x14ac:dyDescent="0.25">
      <c r="A9" s="59">
        <v>7</v>
      </c>
      <c r="B9" s="50" t="s">
        <v>200</v>
      </c>
      <c r="C9" s="73">
        <v>344</v>
      </c>
      <c r="D9" s="59">
        <v>65</v>
      </c>
      <c r="E9" s="59">
        <v>80</v>
      </c>
      <c r="F9" s="59">
        <v>66</v>
      </c>
      <c r="G9" s="59">
        <f t="shared" si="0"/>
        <v>555</v>
      </c>
      <c r="H9" s="78"/>
    </row>
    <row r="10" spans="1:9" ht="20.25" customHeight="1" x14ac:dyDescent="0.25">
      <c r="A10" s="59">
        <v>8</v>
      </c>
      <c r="B10" s="50" t="s">
        <v>188</v>
      </c>
      <c r="C10" s="73">
        <v>284</v>
      </c>
      <c r="D10" s="59">
        <v>80</v>
      </c>
      <c r="E10" s="59">
        <v>120</v>
      </c>
      <c r="F10" s="59">
        <v>45</v>
      </c>
      <c r="G10" s="59">
        <f t="shared" si="0"/>
        <v>529</v>
      </c>
      <c r="H10" s="78"/>
    </row>
    <row r="11" spans="1:9" ht="20.25" customHeight="1" x14ac:dyDescent="0.25">
      <c r="A11" s="59">
        <v>9</v>
      </c>
      <c r="B11" s="50" t="s">
        <v>191</v>
      </c>
      <c r="C11" s="73">
        <v>397</v>
      </c>
      <c r="D11" s="59">
        <v>44</v>
      </c>
      <c r="E11" s="59">
        <v>40</v>
      </c>
      <c r="F11" s="59">
        <v>20</v>
      </c>
      <c r="G11" s="59">
        <f t="shared" si="0"/>
        <v>501</v>
      </c>
      <c r="H11" s="78"/>
    </row>
    <row r="12" spans="1:9" ht="20.25" customHeight="1" x14ac:dyDescent="0.25">
      <c r="A12" s="59">
        <v>10</v>
      </c>
      <c r="B12" s="50" t="s">
        <v>194</v>
      </c>
      <c r="C12" s="73">
        <v>255</v>
      </c>
      <c r="D12" s="59">
        <v>42</v>
      </c>
      <c r="E12" s="59">
        <v>70</v>
      </c>
      <c r="F12" s="59">
        <v>43</v>
      </c>
      <c r="G12" s="59">
        <f t="shared" si="0"/>
        <v>410</v>
      </c>
      <c r="H12" s="78"/>
    </row>
    <row r="13" spans="1:9" ht="20.25" customHeight="1" x14ac:dyDescent="0.25">
      <c r="A13" s="59">
        <v>11</v>
      </c>
      <c r="B13" s="50" t="s">
        <v>189</v>
      </c>
      <c r="C13" s="73">
        <v>169</v>
      </c>
      <c r="D13" s="59">
        <v>72</v>
      </c>
      <c r="E13" s="59">
        <v>90</v>
      </c>
      <c r="F13" s="59">
        <v>51</v>
      </c>
      <c r="G13" s="59">
        <f t="shared" si="0"/>
        <v>382</v>
      </c>
      <c r="H13" s="78"/>
    </row>
    <row r="14" spans="1:9" ht="20.25" customHeight="1" x14ac:dyDescent="0.25">
      <c r="A14" s="59">
        <v>12</v>
      </c>
      <c r="B14" s="50" t="s">
        <v>192</v>
      </c>
      <c r="C14" s="73">
        <v>262</v>
      </c>
      <c r="D14" s="59">
        <v>15</v>
      </c>
      <c r="E14" s="59">
        <v>5</v>
      </c>
      <c r="F14" s="59">
        <v>45</v>
      </c>
      <c r="G14" s="59">
        <f t="shared" si="0"/>
        <v>327</v>
      </c>
      <c r="H14" s="78"/>
    </row>
    <row r="15" spans="1:9" ht="20.25" customHeight="1" x14ac:dyDescent="0.25">
      <c r="A15" s="59">
        <v>13</v>
      </c>
      <c r="B15" s="50" t="s">
        <v>199</v>
      </c>
      <c r="C15" s="73">
        <v>184</v>
      </c>
      <c r="D15" s="59">
        <v>29</v>
      </c>
      <c r="E15" s="59">
        <v>60</v>
      </c>
      <c r="F15" s="59">
        <v>41</v>
      </c>
      <c r="G15" s="59">
        <f t="shared" si="0"/>
        <v>314</v>
      </c>
      <c r="H15" s="78"/>
    </row>
    <row r="16" spans="1:9" ht="20.25" customHeight="1" x14ac:dyDescent="0.25">
      <c r="A16" s="59">
        <v>14</v>
      </c>
      <c r="B16" s="50" t="s">
        <v>193</v>
      </c>
      <c r="C16" s="73">
        <v>179</v>
      </c>
      <c r="D16" s="59">
        <v>40</v>
      </c>
      <c r="E16" s="59">
        <v>20</v>
      </c>
      <c r="F16" s="59">
        <v>43</v>
      </c>
      <c r="G16" s="59">
        <f t="shared" si="0"/>
        <v>282</v>
      </c>
      <c r="H16" s="78"/>
    </row>
    <row r="17" spans="1:8" s="52" customFormat="1" ht="20.25" customHeight="1" x14ac:dyDescent="0.25">
      <c r="A17" s="59">
        <v>15</v>
      </c>
      <c r="B17" s="50" t="s">
        <v>196</v>
      </c>
      <c r="C17" s="73">
        <v>136</v>
      </c>
      <c r="D17" s="59">
        <v>15</v>
      </c>
      <c r="E17" s="59">
        <v>50</v>
      </c>
      <c r="F17" s="59">
        <v>31</v>
      </c>
      <c r="G17" s="59">
        <f t="shared" si="0"/>
        <v>232</v>
      </c>
      <c r="H17" s="78"/>
    </row>
    <row r="18" spans="1:8" s="52" customFormat="1" ht="20.25" customHeight="1" x14ac:dyDescent="0.25">
      <c r="A18" s="59">
        <v>16</v>
      </c>
      <c r="B18" s="50" t="s">
        <v>190</v>
      </c>
      <c r="C18" s="73">
        <v>154</v>
      </c>
      <c r="D18" s="59">
        <v>45</v>
      </c>
      <c r="E18" s="59">
        <v>5</v>
      </c>
      <c r="F18" s="59">
        <v>6</v>
      </c>
      <c r="G18" s="59">
        <f t="shared" si="0"/>
        <v>210</v>
      </c>
      <c r="H18" s="78"/>
    </row>
    <row r="19" spans="1:8" s="52" customFormat="1" ht="20.25" customHeight="1" x14ac:dyDescent="0.25">
      <c r="A19" s="59">
        <v>17</v>
      </c>
      <c r="B19" s="50" t="s">
        <v>195</v>
      </c>
      <c r="C19" s="73">
        <v>137</v>
      </c>
      <c r="D19" s="59">
        <v>15</v>
      </c>
      <c r="E19" s="59">
        <v>10</v>
      </c>
      <c r="F19" s="59">
        <v>36</v>
      </c>
      <c r="G19" s="59">
        <f t="shared" si="0"/>
        <v>198</v>
      </c>
      <c r="H19" s="78"/>
    </row>
    <row r="20" spans="1:8" s="52" customFormat="1" ht="20.25" customHeight="1" x14ac:dyDescent="0.25">
      <c r="A20" s="59">
        <v>18</v>
      </c>
      <c r="B20" s="50" t="s">
        <v>203</v>
      </c>
      <c r="C20" s="73">
        <v>49</v>
      </c>
      <c r="D20" s="59">
        <v>15</v>
      </c>
      <c r="E20" s="59">
        <v>10</v>
      </c>
      <c r="F20" s="59">
        <v>6</v>
      </c>
      <c r="G20" s="59">
        <f t="shared" si="0"/>
        <v>80</v>
      </c>
      <c r="H20" s="78"/>
    </row>
    <row r="21" spans="1:8" x14ac:dyDescent="0.25">
      <c r="D21" s="57"/>
      <c r="F21" s="57"/>
    </row>
  </sheetData>
  <sortState ref="B3:G20">
    <sortCondition descending="1" ref="G3:G20"/>
  </sortState>
  <mergeCells count="1">
    <mergeCell ref="A1:G1"/>
  </mergeCells>
  <pageMargins left="0.25" right="0.25" top="0.75" bottom="0.75" header="0.3" footer="0.3"/>
  <pageSetup paperSize="9" fitToHeight="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A98" workbookViewId="0">
      <selection activeCell="J98" sqref="J98"/>
    </sheetView>
  </sheetViews>
  <sheetFormatPr defaultRowHeight="15" x14ac:dyDescent="0.25"/>
  <cols>
    <col min="1" max="1" width="6.5703125" style="10" bestFit="1" customWidth="1"/>
    <col min="2" max="2" width="16" bestFit="1" customWidth="1"/>
    <col min="3" max="3" width="10.5703125" bestFit="1" customWidth="1"/>
    <col min="4" max="4" width="47" bestFit="1" customWidth="1"/>
  </cols>
  <sheetData>
    <row r="1" spans="1:13" ht="18.75" x14ac:dyDescent="0.3">
      <c r="A1" s="56"/>
      <c r="B1" s="8" t="s">
        <v>69</v>
      </c>
      <c r="C1" s="9"/>
      <c r="D1" s="7"/>
      <c r="E1" s="28"/>
    </row>
    <row r="2" spans="1:13" x14ac:dyDescent="0.25">
      <c r="A2" s="25">
        <v>1</v>
      </c>
      <c r="B2" s="45" t="str">
        <f>VLOOKUP(A2,Riders!$A$2:$E$194,4,FALSE)</f>
        <v>LUKE</v>
      </c>
      <c r="C2" s="45" t="str">
        <f>VLOOKUP(A2,Riders!$A$2:$E$194,5,FALSE)</f>
        <v>Daniel</v>
      </c>
      <c r="D2" s="45" t="str">
        <f>VLOOKUP(A2,Riders!$A$2:$E$194,3,FALSE)</f>
        <v>Procella Sports p/b Jumbo Interactive</v>
      </c>
      <c r="E2" s="28"/>
      <c r="F2" t="str">
        <f>CONCATENATE(C2,", ",B2)</f>
        <v>Daniel, LUKE</v>
      </c>
      <c r="H2">
        <f>A2</f>
        <v>1</v>
      </c>
      <c r="I2">
        <f>A3</f>
        <v>3</v>
      </c>
      <c r="J2">
        <f>A4</f>
        <v>6</v>
      </c>
      <c r="K2">
        <f>A5</f>
        <v>7</v>
      </c>
      <c r="L2">
        <f>A6</f>
        <v>9</v>
      </c>
      <c r="M2">
        <f>A7</f>
        <v>10</v>
      </c>
    </row>
    <row r="3" spans="1:13" x14ac:dyDescent="0.25">
      <c r="A3" s="25">
        <v>3</v>
      </c>
      <c r="B3" s="45" t="str">
        <f>VLOOKUP(A3,Riders!$A$2:$E$194,4,FALSE)</f>
        <v>KENNEDY</v>
      </c>
      <c r="C3" s="45" t="str">
        <f>VLOOKUP(A3,Riders!$A$2:$E$194,5,FALSE)</f>
        <v>Patrick</v>
      </c>
      <c r="D3" s="45" t="str">
        <f>VLOOKUP(A3,Riders!$A$2:$E$194,3,FALSE)</f>
        <v>Procella Sports p/b Jumbo Interactive</v>
      </c>
      <c r="E3" s="28"/>
      <c r="F3" s="52" t="str">
        <f t="shared" ref="F3:F66" si="0">CONCATENATE(C3,", ",B3)</f>
        <v>Patrick, KENNEDY</v>
      </c>
    </row>
    <row r="4" spans="1:13" x14ac:dyDescent="0.25">
      <c r="A4" s="25">
        <v>6</v>
      </c>
      <c r="B4" s="45" t="str">
        <f>VLOOKUP(A4,Riders!$A$2:$E$194,4,FALSE)</f>
        <v>CHAPMAN</v>
      </c>
      <c r="C4" s="45" t="str">
        <f>VLOOKUP(A4,Riders!$A$2:$E$194,5,FALSE)</f>
        <v>Colin</v>
      </c>
      <c r="D4" s="45" t="str">
        <f>VLOOKUP(A4,Riders!$A$2:$E$194,3,FALSE)</f>
        <v>Procella Sports p/b Jumbo Interactive</v>
      </c>
      <c r="E4" s="28"/>
      <c r="F4" s="52" t="str">
        <f t="shared" si="0"/>
        <v>Colin, CHAPMAN</v>
      </c>
    </row>
    <row r="5" spans="1:13" x14ac:dyDescent="0.25">
      <c r="A5" s="25">
        <v>7</v>
      </c>
      <c r="B5" s="45" t="str">
        <f>VLOOKUP(A5,Riders!$A$2:$E$194,4,FALSE)</f>
        <v>WILSON</v>
      </c>
      <c r="C5" s="45" t="str">
        <f>VLOOKUP(A5,Riders!$A$2:$E$194,5,FALSE)</f>
        <v>Ryan</v>
      </c>
      <c r="D5" s="45" t="str">
        <f>VLOOKUP(A5,Riders!$A$2:$E$194,3,FALSE)</f>
        <v>Procella Sports p/b Jumbo Interactive</v>
      </c>
      <c r="E5" s="28"/>
      <c r="F5" s="52" t="str">
        <f t="shared" si="0"/>
        <v>Ryan, WILSON</v>
      </c>
    </row>
    <row r="6" spans="1:13" x14ac:dyDescent="0.25">
      <c r="A6" s="25">
        <v>9</v>
      </c>
      <c r="B6" s="45" t="str">
        <f>VLOOKUP(A6,Riders!$A$2:$E$194,4,FALSE)</f>
        <v>SIMPSON</v>
      </c>
      <c r="C6" s="45" t="str">
        <f>VLOOKUP(A6,Riders!$A$2:$E$194,5,FALSE)</f>
        <v>Travis</v>
      </c>
      <c r="D6" s="45" t="str">
        <f>VLOOKUP(A6,Riders!$A$2:$E$194,3,FALSE)</f>
        <v>Procella Sports p/b Jumbo Interactive</v>
      </c>
      <c r="E6" s="28"/>
      <c r="F6" s="52" t="str">
        <f t="shared" si="0"/>
        <v>Travis, SIMPSON</v>
      </c>
    </row>
    <row r="7" spans="1:13" x14ac:dyDescent="0.25">
      <c r="A7" s="25">
        <v>10</v>
      </c>
      <c r="B7" s="45" t="str">
        <f>VLOOKUP(A7,Riders!$A$2:$E$194,4,FALSE)</f>
        <v>GOUGH</v>
      </c>
      <c r="C7" s="45" t="str">
        <f>VLOOKUP(A7,Riders!$A$2:$E$194,5,FALSE)</f>
        <v>Tom</v>
      </c>
      <c r="D7" s="45" t="str">
        <f>VLOOKUP(A7,Riders!$A$2:$E$194,3,FALSE)</f>
        <v>Procella Sports p/b Jumbo Interactive</v>
      </c>
      <c r="E7" s="28"/>
      <c r="F7" s="52" t="str">
        <f t="shared" si="0"/>
        <v>Tom, GOUGH</v>
      </c>
    </row>
    <row r="8" spans="1:13" x14ac:dyDescent="0.25">
      <c r="A8" s="25">
        <v>12</v>
      </c>
      <c r="B8" s="45" t="str">
        <f>VLOOKUP(A8,Riders!$A$2:$E$194,4,FALSE)</f>
        <v>COATES</v>
      </c>
      <c r="C8" s="45" t="str">
        <f>VLOOKUP(A8,Riders!$A$2:$E$194,5,FALSE)</f>
        <v>Tom</v>
      </c>
      <c r="D8" s="45" t="str">
        <f>VLOOKUP(A8,Riders!$A$2:$E$194,3,FALSE)</f>
        <v>Mipela Geo Solutions Altitude Race Team</v>
      </c>
      <c r="E8" s="28"/>
      <c r="F8" s="52" t="str">
        <f t="shared" si="0"/>
        <v>Tom, COATES</v>
      </c>
      <c r="H8" s="52">
        <f>A8</f>
        <v>12</v>
      </c>
      <c r="I8" s="52">
        <f>A9</f>
        <v>13</v>
      </c>
      <c r="J8" s="52">
        <f>A10</f>
        <v>15</v>
      </c>
      <c r="K8" s="52">
        <f>A11</f>
        <v>16</v>
      </c>
      <c r="L8" s="52">
        <f>A12</f>
        <v>17</v>
      </c>
      <c r="M8" s="52">
        <f>A13</f>
        <v>18</v>
      </c>
    </row>
    <row r="9" spans="1:13" x14ac:dyDescent="0.25">
      <c r="A9" s="25">
        <v>13</v>
      </c>
      <c r="B9" s="45" t="str">
        <f>VLOOKUP(A9,Riders!$A$2:$E$194,4,FALSE)</f>
        <v>WOODESON</v>
      </c>
      <c r="C9" s="45" t="str">
        <f>VLOOKUP(A9,Riders!$A$2:$E$194,5,FALSE)</f>
        <v>Brendon</v>
      </c>
      <c r="D9" s="45" t="str">
        <f>VLOOKUP(A9,Riders!$A$2:$E$194,3,FALSE)</f>
        <v>Mipela Geo Solutions Altitude Race Team</v>
      </c>
      <c r="E9" s="28"/>
      <c r="F9" s="52" t="str">
        <f t="shared" si="0"/>
        <v>Brendon, WOODESON</v>
      </c>
    </row>
    <row r="10" spans="1:13" x14ac:dyDescent="0.25">
      <c r="A10" s="25">
        <v>15</v>
      </c>
      <c r="B10" s="45" t="str">
        <f>VLOOKUP(A10,Riders!$A$2:$E$194,4,FALSE)</f>
        <v>BEIKOFF</v>
      </c>
      <c r="C10" s="45" t="str">
        <f>VLOOKUP(A10,Riders!$A$2:$E$194,5,FALSE)</f>
        <v>Joshua</v>
      </c>
      <c r="D10" s="45" t="str">
        <f>VLOOKUP(A10,Riders!$A$2:$E$194,3,FALSE)</f>
        <v>Mipela Geo Solutions Altitude Race Team</v>
      </c>
      <c r="E10" s="28"/>
      <c r="F10" s="52" t="str">
        <f t="shared" si="0"/>
        <v>Joshua, BEIKOFF</v>
      </c>
    </row>
    <row r="11" spans="1:13" x14ac:dyDescent="0.25">
      <c r="A11" s="25">
        <v>16</v>
      </c>
      <c r="B11" s="45" t="str">
        <f>VLOOKUP(A11,Riders!$A$2:$E$194,4,FALSE)</f>
        <v>DAVIS</v>
      </c>
      <c r="C11" s="45" t="str">
        <f>VLOOKUP(A11,Riders!$A$2:$E$194,5,FALSE)</f>
        <v>Elijah</v>
      </c>
      <c r="D11" s="45" t="str">
        <f>VLOOKUP(A11,Riders!$A$2:$E$194,3,FALSE)</f>
        <v>Mipela Geo Solutions Altitude Race Team</v>
      </c>
      <c r="E11" s="28"/>
      <c r="F11" s="52" t="str">
        <f t="shared" si="0"/>
        <v>Elijah, DAVIS</v>
      </c>
    </row>
    <row r="12" spans="1:13" x14ac:dyDescent="0.25">
      <c r="A12" s="25">
        <v>17</v>
      </c>
      <c r="B12" s="45" t="str">
        <f>VLOOKUP(A12,Riders!$A$2:$E$194,4,FALSE)</f>
        <v>RENDER</v>
      </c>
      <c r="C12" s="45" t="str">
        <f>VLOOKUP(A12,Riders!$A$2:$E$194,5,FALSE)</f>
        <v>Mark</v>
      </c>
      <c r="D12" s="45" t="str">
        <f>VLOOKUP(A12,Riders!$A$2:$E$194,3,FALSE)</f>
        <v>Mipela Geo Solutions Altitude Race Team</v>
      </c>
      <c r="E12" s="28"/>
      <c r="F12" s="52" t="str">
        <f t="shared" si="0"/>
        <v>Mark, RENDER</v>
      </c>
    </row>
    <row r="13" spans="1:13" x14ac:dyDescent="0.25">
      <c r="A13" s="25">
        <v>18</v>
      </c>
      <c r="B13" s="45" t="str">
        <f>VLOOKUP(A13,Riders!$A$2:$E$194,4,FALSE)</f>
        <v>MACKNIGHT</v>
      </c>
      <c r="C13" s="45" t="str">
        <f>VLOOKUP(A13,Riders!$A$2:$E$194,5,FALSE)</f>
        <v>Liam</v>
      </c>
      <c r="D13" s="45" t="str">
        <f>VLOOKUP(A13,Riders!$A$2:$E$194,3,FALSE)</f>
        <v>Mipela Geo Solutions Altitude Race Team</v>
      </c>
      <c r="E13" s="28"/>
      <c r="F13" s="52" t="str">
        <f t="shared" si="0"/>
        <v>Liam, MACKNIGHT</v>
      </c>
    </row>
    <row r="14" spans="1:13" x14ac:dyDescent="0.25">
      <c r="A14" s="25">
        <v>21</v>
      </c>
      <c r="B14" s="45" t="str">
        <f>VLOOKUP(A14,Riders!$A$2:$E$194,4,FALSE)</f>
        <v>MARWOOD</v>
      </c>
      <c r="C14" s="45" t="str">
        <f>VLOOKUP(A14,Riders!$A$2:$E$194,5,FALSE)</f>
        <v>Kyle</v>
      </c>
      <c r="D14" s="45" t="str">
        <f>VLOOKUP(A14,Riders!$A$2:$E$194,3,FALSE)</f>
        <v>Living Here Cycling Team Powered by Sedgman and Hitachi</v>
      </c>
      <c r="E14" s="28"/>
      <c r="F14" s="52" t="str">
        <f t="shared" si="0"/>
        <v>Kyle, MARWOOD</v>
      </c>
      <c r="H14" s="52">
        <f>A14</f>
        <v>21</v>
      </c>
      <c r="I14" s="52">
        <f>A15</f>
        <v>22</v>
      </c>
      <c r="J14" s="52">
        <f>A16</f>
        <v>23</v>
      </c>
      <c r="K14" s="52">
        <f>A17</f>
        <v>27</v>
      </c>
      <c r="L14" s="52">
        <f>A18</f>
        <v>29</v>
      </c>
      <c r="M14" s="52"/>
    </row>
    <row r="15" spans="1:13" x14ac:dyDescent="0.25">
      <c r="A15" s="25">
        <v>22</v>
      </c>
      <c r="B15" s="45" t="str">
        <f>VLOOKUP(A15,Riders!$A$2:$E$194,4,FALSE)</f>
        <v>BRAUER</v>
      </c>
      <c r="C15" s="45" t="str">
        <f>VLOOKUP(A15,Riders!$A$2:$E$194,5,FALSE)</f>
        <v>Brendon</v>
      </c>
      <c r="D15" s="45" t="str">
        <f>VLOOKUP(A15,Riders!$A$2:$E$194,3,FALSE)</f>
        <v>Living Here Cycling Team Powered by Sedgman and Hitachi</v>
      </c>
      <c r="E15" s="28"/>
      <c r="F15" s="52" t="str">
        <f t="shared" si="0"/>
        <v>Brendon, BRAUER</v>
      </c>
    </row>
    <row r="16" spans="1:13" x14ac:dyDescent="0.25">
      <c r="A16" s="25">
        <v>23</v>
      </c>
      <c r="B16" s="45" t="str">
        <f>VLOOKUP(A16,Riders!$A$2:$E$194,4,FALSE)</f>
        <v>BRAUER</v>
      </c>
      <c r="C16" s="45" t="str">
        <f>VLOOKUP(A16,Riders!$A$2:$E$194,5,FALSE)</f>
        <v>Nixon</v>
      </c>
      <c r="D16" s="45" t="str">
        <f>VLOOKUP(A16,Riders!$A$2:$E$194,3,FALSE)</f>
        <v>Living Here Cycling Team Powered by Sedgman and Hitachi</v>
      </c>
      <c r="E16" s="28"/>
      <c r="F16" s="52" t="str">
        <f t="shared" si="0"/>
        <v>Nixon, BRAUER</v>
      </c>
    </row>
    <row r="17" spans="1:13" x14ac:dyDescent="0.25">
      <c r="A17" s="25">
        <v>27</v>
      </c>
      <c r="B17" s="45" t="str">
        <f>VLOOKUP(A17,Riders!$A$2:$E$194,4,FALSE)</f>
        <v>SAMPSON</v>
      </c>
      <c r="C17" s="45" t="str">
        <f>VLOOKUP(A17,Riders!$A$2:$E$194,5,FALSE)</f>
        <v>Jarrod</v>
      </c>
      <c r="D17" s="45" t="str">
        <f>VLOOKUP(A17,Riders!$A$2:$E$194,3,FALSE)</f>
        <v>Living Here Cycling Team Powered by Sedgman and Hitachi</v>
      </c>
      <c r="E17" s="28"/>
      <c r="F17" s="52" t="str">
        <f t="shared" si="0"/>
        <v>Jarrod, SAMPSON</v>
      </c>
    </row>
    <row r="18" spans="1:13" x14ac:dyDescent="0.25">
      <c r="A18" s="25">
        <v>29</v>
      </c>
      <c r="B18" s="45" t="str">
        <f>VLOOKUP(A18,Riders!$A$2:$E$194,4,FALSE)</f>
        <v>MANNING</v>
      </c>
      <c r="C18" s="45" t="str">
        <f>VLOOKUP(A18,Riders!$A$2:$E$194,5,FALSE)</f>
        <v>Scott</v>
      </c>
      <c r="D18" s="45" t="str">
        <f>VLOOKUP(A18,Riders!$A$2:$E$194,3,FALSE)</f>
        <v>Living Here Cycling Team Powered by Sedgman and Hitachi</v>
      </c>
      <c r="E18" s="28"/>
      <c r="F18" s="52" t="str">
        <f t="shared" si="0"/>
        <v>Scott, MANNING</v>
      </c>
      <c r="H18" s="52"/>
      <c r="I18" s="52"/>
      <c r="J18" s="52"/>
      <c r="K18" s="52"/>
      <c r="L18" s="52"/>
      <c r="M18" s="52"/>
    </row>
    <row r="19" spans="1:13" x14ac:dyDescent="0.25">
      <c r="A19" s="25">
        <v>33</v>
      </c>
      <c r="B19" s="45" t="str">
        <f>VLOOKUP(A19,Riders!$A$2:$E$194,4,FALSE)</f>
        <v>COPP</v>
      </c>
      <c r="C19" s="45" t="str">
        <f>VLOOKUP(A19,Riders!$A$2:$E$194,5,FALSE)</f>
        <v>Jayden</v>
      </c>
      <c r="D19" s="45" t="str">
        <f>VLOOKUP(A19,Riders!$A$2:$E$194,3,FALSE)</f>
        <v>Giant Rockhampton</v>
      </c>
      <c r="E19" s="28"/>
      <c r="F19" s="52" t="str">
        <f t="shared" si="0"/>
        <v>Jayden, COPP</v>
      </c>
      <c r="H19" s="52">
        <f>A19</f>
        <v>33</v>
      </c>
      <c r="I19" s="52">
        <f>A20</f>
        <v>34</v>
      </c>
      <c r="J19" s="52">
        <f>A21</f>
        <v>37</v>
      </c>
      <c r="K19" s="52">
        <f>A22</f>
        <v>39</v>
      </c>
      <c r="L19" s="52">
        <f>A23</f>
        <v>265</v>
      </c>
      <c r="M19" s="52">
        <f>A24</f>
        <v>266</v>
      </c>
    </row>
    <row r="20" spans="1:13" x14ac:dyDescent="0.25">
      <c r="A20" s="25">
        <v>34</v>
      </c>
      <c r="B20" s="45" t="str">
        <f>VLOOKUP(A20,Riders!$A$2:$E$194,4,FALSE)</f>
        <v>STEWART</v>
      </c>
      <c r="C20" s="45" t="str">
        <f>VLOOKUP(A20,Riders!$A$2:$E$194,5,FALSE)</f>
        <v>Aaron</v>
      </c>
      <c r="D20" s="45" t="str">
        <f>VLOOKUP(A20,Riders!$A$2:$E$194,3,FALSE)</f>
        <v>Giant Rockhampton</v>
      </c>
      <c r="E20" s="28"/>
      <c r="F20" s="52" t="str">
        <f t="shared" si="0"/>
        <v>Aaron, STEWART</v>
      </c>
      <c r="H20" s="52"/>
      <c r="I20" s="52"/>
      <c r="J20" s="52"/>
      <c r="K20" s="52"/>
      <c r="L20" s="52"/>
      <c r="M20" s="52"/>
    </row>
    <row r="21" spans="1:13" x14ac:dyDescent="0.25">
      <c r="A21" s="25">
        <v>37</v>
      </c>
      <c r="B21" s="45" t="str">
        <f>VLOOKUP(A21,Riders!$A$2:$E$194,4,FALSE)</f>
        <v>JAMIESON</v>
      </c>
      <c r="C21" s="45" t="str">
        <f>VLOOKUP(A21,Riders!$A$2:$E$194,5,FALSE)</f>
        <v>Mark</v>
      </c>
      <c r="D21" s="45" t="str">
        <f>VLOOKUP(A21,Riders!$A$2:$E$194,3,FALSE)</f>
        <v>Giant Rockhampton</v>
      </c>
      <c r="E21" s="28"/>
      <c r="F21" s="52" t="str">
        <f t="shared" si="0"/>
        <v>Mark, JAMIESON</v>
      </c>
    </row>
    <row r="22" spans="1:13" x14ac:dyDescent="0.25">
      <c r="A22" s="25">
        <v>39</v>
      </c>
      <c r="B22" s="45" t="str">
        <f>VLOOKUP(A22,Riders!$A$2:$E$194,4,FALSE)</f>
        <v>GOLTZ</v>
      </c>
      <c r="C22" s="45" t="str">
        <f>VLOOKUP(A22,Riders!$A$2:$E$194,5,FALSE)</f>
        <v>Bailey</v>
      </c>
      <c r="D22" s="45" t="str">
        <f>VLOOKUP(A22,Riders!$A$2:$E$194,3,FALSE)</f>
        <v>Giant Rockhampton</v>
      </c>
      <c r="E22" s="28"/>
      <c r="F22" s="52" t="str">
        <f t="shared" si="0"/>
        <v>Bailey, GOLTZ</v>
      </c>
    </row>
    <row r="23" spans="1:13" x14ac:dyDescent="0.25">
      <c r="A23" s="25">
        <v>265</v>
      </c>
      <c r="B23" s="45" t="str">
        <f>VLOOKUP(A23,Riders!$A$2:$E$194,4,FALSE)</f>
        <v>RAE</v>
      </c>
      <c r="C23" s="45" t="str">
        <f>VLOOKUP(A23,Riders!$A$2:$E$194,5,FALSE)</f>
        <v>Daniel</v>
      </c>
      <c r="D23" s="45" t="str">
        <f>VLOOKUP(A23,Riders!$A$2:$E$194,3,FALSE)</f>
        <v>Giant Rockhampton (Guest Rider)</v>
      </c>
      <c r="E23" s="28"/>
      <c r="F23" s="52" t="str">
        <f t="shared" si="0"/>
        <v>Daniel, RAE</v>
      </c>
    </row>
    <row r="24" spans="1:13" x14ac:dyDescent="0.25">
      <c r="A24" s="25">
        <v>266</v>
      </c>
      <c r="B24" s="45" t="str">
        <f>VLOOKUP(A24,Riders!$A$2:$E$194,4,FALSE)</f>
        <v>RHEIN</v>
      </c>
      <c r="C24" s="45" t="str">
        <f>VLOOKUP(A24,Riders!$A$2:$E$194,5,FALSE)</f>
        <v>Maximillian</v>
      </c>
      <c r="D24" s="45" t="str">
        <f>VLOOKUP(A24,Riders!$A$2:$E$194,3,FALSE)</f>
        <v>Giant Rockhampton (Guest Rider)</v>
      </c>
      <c r="E24" s="28"/>
      <c r="F24" s="52" t="str">
        <f t="shared" si="0"/>
        <v>Maximillian, RHEIN</v>
      </c>
      <c r="H24" s="52"/>
      <c r="I24" s="52"/>
      <c r="J24" s="52"/>
      <c r="K24" s="52"/>
      <c r="L24" s="52"/>
      <c r="M24" s="52"/>
    </row>
    <row r="25" spans="1:13" x14ac:dyDescent="0.25">
      <c r="A25" s="25">
        <v>43</v>
      </c>
      <c r="B25" s="45" t="str">
        <f>VLOOKUP(A25,Riders!$A$2:$E$194,4,FALSE)</f>
        <v>NOBLE</v>
      </c>
      <c r="C25" s="45" t="str">
        <f>VLOOKUP(A25,Riders!$A$2:$E$194,5,FALSE)</f>
        <v>Jonathon</v>
      </c>
      <c r="D25" s="45" t="str">
        <f>VLOOKUP(A25,Riders!$A$2:$E$194,3,FALSE)</f>
        <v>Erdinger Alkoholfrei - fiets Apparel Cycling Team</v>
      </c>
      <c r="E25" s="28"/>
      <c r="F25" s="52" t="str">
        <f t="shared" si="0"/>
        <v>Jonathon, NOBLE</v>
      </c>
      <c r="H25" s="52">
        <f>A25</f>
        <v>43</v>
      </c>
      <c r="I25" s="52">
        <f>A26</f>
        <v>44</v>
      </c>
      <c r="J25" s="52">
        <f>A27</f>
        <v>46</v>
      </c>
      <c r="K25" s="52">
        <f>A28</f>
        <v>48</v>
      </c>
      <c r="L25" s="52">
        <f>A29</f>
        <v>49</v>
      </c>
      <c r="M25" s="52">
        <f>A30</f>
        <v>50</v>
      </c>
    </row>
    <row r="26" spans="1:13" x14ac:dyDescent="0.25">
      <c r="A26" s="25">
        <v>44</v>
      </c>
      <c r="B26" s="45" t="str">
        <f>VLOOKUP(A26,Riders!$A$2:$E$194,4,FALSE)</f>
        <v>MCADAM</v>
      </c>
      <c r="C26" s="45" t="str">
        <f>VLOOKUP(A26,Riders!$A$2:$E$194,5,FALSE)</f>
        <v>David</v>
      </c>
      <c r="D26" s="45" t="str">
        <f>VLOOKUP(A26,Riders!$A$2:$E$194,3,FALSE)</f>
        <v>Erdinger Alkoholfrei - fiets Apparel Cycling Team</v>
      </c>
      <c r="E26" s="28"/>
      <c r="F26" s="52" t="str">
        <f t="shared" si="0"/>
        <v>David, MCADAM</v>
      </c>
      <c r="H26" s="52"/>
      <c r="I26" s="52"/>
      <c r="J26" s="52"/>
      <c r="K26" s="52"/>
      <c r="L26" s="52"/>
      <c r="M26" s="52"/>
    </row>
    <row r="27" spans="1:13" x14ac:dyDescent="0.25">
      <c r="A27" s="25">
        <v>46</v>
      </c>
      <c r="B27" s="45" t="str">
        <f>VLOOKUP(A27,Riders!$A$2:$E$194,4,FALSE)</f>
        <v>CARMAN</v>
      </c>
      <c r="C27" s="45" t="str">
        <f>VLOOKUP(A27,Riders!$A$2:$E$194,5,FALSE)</f>
        <v>Ben</v>
      </c>
      <c r="D27" s="45" t="str">
        <f>VLOOKUP(A27,Riders!$A$2:$E$194,3,FALSE)</f>
        <v>Erdinger Alkoholfrei - fiets Apparel Cycling Team</v>
      </c>
      <c r="E27" s="28"/>
      <c r="F27" s="52" t="str">
        <f t="shared" si="0"/>
        <v>Ben, CARMAN</v>
      </c>
    </row>
    <row r="28" spans="1:13" x14ac:dyDescent="0.25">
      <c r="A28" s="25">
        <v>48</v>
      </c>
      <c r="B28" s="45" t="str">
        <f>VLOOKUP(A28,Riders!$A$2:$E$194,4,FALSE)</f>
        <v>BROWN</v>
      </c>
      <c r="C28" s="45" t="str">
        <f>VLOOKUP(A28,Riders!$A$2:$E$194,5,FALSE)</f>
        <v>David</v>
      </c>
      <c r="D28" s="45" t="str">
        <f>VLOOKUP(A28,Riders!$A$2:$E$194,3,FALSE)</f>
        <v>Erdinger Alkoholfrei - fiets Apparel Cycling Team</v>
      </c>
      <c r="E28" s="28"/>
      <c r="F28" s="52" t="str">
        <f t="shared" si="0"/>
        <v>David, BROWN</v>
      </c>
    </row>
    <row r="29" spans="1:13" x14ac:dyDescent="0.25">
      <c r="A29" s="25">
        <v>49</v>
      </c>
      <c r="B29" s="45" t="str">
        <f>VLOOKUP(A29,Riders!$A$2:$E$194,4,FALSE)</f>
        <v>SCHEINER</v>
      </c>
      <c r="C29" s="45" t="str">
        <f>VLOOKUP(A29,Riders!$A$2:$E$194,5,FALSE)</f>
        <v>Daniel</v>
      </c>
      <c r="D29" s="45" t="str">
        <f>VLOOKUP(A29,Riders!$A$2:$E$194,3,FALSE)</f>
        <v>Erdinger Alkoholfrei - fiets Apparel Cycling Team</v>
      </c>
      <c r="E29" s="28"/>
      <c r="F29" s="52" t="str">
        <f t="shared" si="0"/>
        <v>Daniel, SCHEINER</v>
      </c>
    </row>
    <row r="30" spans="1:13" x14ac:dyDescent="0.25">
      <c r="A30" s="25">
        <v>50</v>
      </c>
      <c r="B30" s="45" t="str">
        <f>VLOOKUP(A30,Riders!$A$2:$E$194,4,FALSE)</f>
        <v>CARMAN</v>
      </c>
      <c r="C30" s="45" t="str">
        <f>VLOOKUP(A30,Riders!$A$2:$E$194,5,FALSE)</f>
        <v>Trent</v>
      </c>
      <c r="D30" s="45" t="str">
        <f>VLOOKUP(A30,Riders!$A$2:$E$194,3,FALSE)</f>
        <v>Erdinger Alkoholfrei - fiets Apparel Cycling Team</v>
      </c>
      <c r="E30" s="28"/>
      <c r="F30" s="52" t="str">
        <f t="shared" si="0"/>
        <v>Trent, CARMAN</v>
      </c>
      <c r="H30" s="52"/>
      <c r="I30" s="52"/>
      <c r="J30" s="52"/>
      <c r="K30" s="52"/>
      <c r="L30" s="52"/>
      <c r="M30" s="52"/>
    </row>
    <row r="31" spans="1:13" x14ac:dyDescent="0.25">
      <c r="A31" s="25">
        <v>51</v>
      </c>
      <c r="B31" s="45" t="str">
        <f>VLOOKUP(A31,Riders!$A$2:$E$194,4,FALSE)</f>
        <v>MACAVOY</v>
      </c>
      <c r="C31" s="45" t="str">
        <f>VLOOKUP(A31,Riders!$A$2:$E$194,5,FALSE)</f>
        <v>Richard</v>
      </c>
      <c r="D31" s="45" t="str">
        <f>VLOOKUP(A31,Riders!$A$2:$E$194,3,FALSE)</f>
        <v>Colliers Racing</v>
      </c>
      <c r="E31" s="28"/>
      <c r="F31" s="52" t="str">
        <f t="shared" si="0"/>
        <v>Richard, MACAVOY</v>
      </c>
      <c r="H31" s="52">
        <f>A31</f>
        <v>51</v>
      </c>
      <c r="I31" s="52">
        <f>A32</f>
        <v>54</v>
      </c>
      <c r="J31" s="52">
        <f>A33</f>
        <v>55</v>
      </c>
      <c r="K31" s="52">
        <f>A34</f>
        <v>56</v>
      </c>
      <c r="L31" s="52">
        <f>A35</f>
        <v>58</v>
      </c>
      <c r="M31" s="52">
        <f>A36</f>
        <v>59</v>
      </c>
    </row>
    <row r="32" spans="1:13" x14ac:dyDescent="0.25">
      <c r="A32" s="25">
        <v>54</v>
      </c>
      <c r="B32" s="45" t="str">
        <f>VLOOKUP(A32,Riders!$A$2:$E$194,4,FALSE)</f>
        <v>CURLEY</v>
      </c>
      <c r="C32" s="45" t="str">
        <f>VLOOKUP(A32,Riders!$A$2:$E$194,5,FALSE)</f>
        <v>Michael</v>
      </c>
      <c r="D32" s="45" t="str">
        <f>VLOOKUP(A32,Riders!$A$2:$E$194,3,FALSE)</f>
        <v>Colliers Racing</v>
      </c>
      <c r="E32" s="28"/>
      <c r="F32" s="52" t="str">
        <f t="shared" si="0"/>
        <v>Michael, CURLEY</v>
      </c>
      <c r="H32" s="52"/>
      <c r="I32" s="52"/>
      <c r="J32" s="52"/>
      <c r="K32" s="52"/>
      <c r="L32" s="52"/>
      <c r="M32" s="52"/>
    </row>
    <row r="33" spans="1:13" x14ac:dyDescent="0.25">
      <c r="A33" s="25">
        <v>55</v>
      </c>
      <c r="B33" s="45" t="str">
        <f>VLOOKUP(A33,Riders!$A$2:$E$194,4,FALSE)</f>
        <v>PIJPERS</v>
      </c>
      <c r="C33" s="45" t="str">
        <f>VLOOKUP(A33,Riders!$A$2:$E$194,5,FALSE)</f>
        <v>Louis</v>
      </c>
      <c r="D33" s="45" t="str">
        <f>VLOOKUP(A33,Riders!$A$2:$E$194,3,FALSE)</f>
        <v>Colliers Racing</v>
      </c>
      <c r="E33" s="28"/>
      <c r="F33" s="52" t="str">
        <f t="shared" si="0"/>
        <v>Louis, PIJPERS</v>
      </c>
    </row>
    <row r="34" spans="1:13" x14ac:dyDescent="0.25">
      <c r="A34" s="25">
        <v>56</v>
      </c>
      <c r="B34" s="45" t="str">
        <f>VLOOKUP(A34,Riders!$A$2:$E$194,4,FALSE)</f>
        <v>COLLINS</v>
      </c>
      <c r="C34" s="45" t="str">
        <f>VLOOKUP(A34,Riders!$A$2:$E$194,5,FALSE)</f>
        <v>Pete</v>
      </c>
      <c r="D34" s="45" t="str">
        <f>VLOOKUP(A34,Riders!$A$2:$E$194,3,FALSE)</f>
        <v>Colliers Racing</v>
      </c>
      <c r="E34" s="28"/>
      <c r="F34" s="52" t="str">
        <f t="shared" si="0"/>
        <v>Pete, COLLINS</v>
      </c>
    </row>
    <row r="35" spans="1:13" x14ac:dyDescent="0.25">
      <c r="A35" s="25">
        <v>58</v>
      </c>
      <c r="B35" s="45" t="str">
        <f>VLOOKUP(A35,Riders!$A$2:$E$194,4,FALSE)</f>
        <v>MAYCOCK</v>
      </c>
      <c r="C35" s="45" t="str">
        <f>VLOOKUP(A35,Riders!$A$2:$E$194,5,FALSE)</f>
        <v>Christopher</v>
      </c>
      <c r="D35" s="45" t="str">
        <f>VLOOKUP(A35,Riders!$A$2:$E$194,3,FALSE)</f>
        <v>Colliers Racing</v>
      </c>
      <c r="E35" s="28"/>
      <c r="F35" s="52" t="str">
        <f t="shared" si="0"/>
        <v>Christopher, MAYCOCK</v>
      </c>
    </row>
    <row r="36" spans="1:13" x14ac:dyDescent="0.25">
      <c r="A36" s="25">
        <v>59</v>
      </c>
      <c r="B36" s="45" t="str">
        <f>VLOOKUP(A36,Riders!$A$2:$E$194,4,FALSE)</f>
        <v>BLIGHT</v>
      </c>
      <c r="C36" s="45" t="str">
        <f>VLOOKUP(A36,Riders!$A$2:$E$194,5,FALSE)</f>
        <v>James</v>
      </c>
      <c r="D36" s="45" t="str">
        <f>VLOOKUP(A36,Riders!$A$2:$E$194,3,FALSE)</f>
        <v>Colliers Racing</v>
      </c>
      <c r="E36" s="28"/>
      <c r="F36" s="52" t="str">
        <f t="shared" si="0"/>
        <v>James, BLIGHT</v>
      </c>
      <c r="H36" s="52"/>
      <c r="I36" s="52"/>
      <c r="J36" s="52"/>
      <c r="K36" s="52"/>
      <c r="L36" s="52"/>
      <c r="M36" s="52"/>
    </row>
    <row r="37" spans="1:13" x14ac:dyDescent="0.25">
      <c r="A37" s="25">
        <v>61</v>
      </c>
      <c r="B37" s="45" t="str">
        <f>VLOOKUP(A37,Riders!$A$2:$E$194,4,FALSE)</f>
        <v>BRENT</v>
      </c>
      <c r="C37" s="45" t="str">
        <f>VLOOKUP(A37,Riders!$A$2:$E$194,5,FALSE)</f>
        <v>Kurtis</v>
      </c>
      <c r="D37" s="45" t="str">
        <f>VLOOKUP(A37,Riders!$A$2:$E$194,3,FALSE)</f>
        <v>Cobra9 Intebuild Racing</v>
      </c>
      <c r="E37" s="28"/>
      <c r="F37" s="52" t="str">
        <f t="shared" si="0"/>
        <v>Kurtis, BRENT</v>
      </c>
      <c r="H37" s="52">
        <f>A37</f>
        <v>61</v>
      </c>
      <c r="I37" s="52">
        <f>A38</f>
        <v>62</v>
      </c>
      <c r="J37" s="52">
        <f>A39</f>
        <v>63</v>
      </c>
      <c r="K37" s="52">
        <f>A40</f>
        <v>66</v>
      </c>
      <c r="L37" s="52">
        <f>A41</f>
        <v>69</v>
      </c>
      <c r="M37" s="52">
        <f>A42</f>
        <v>70</v>
      </c>
    </row>
    <row r="38" spans="1:13" x14ac:dyDescent="0.25">
      <c r="A38" s="25">
        <v>62</v>
      </c>
      <c r="B38" s="45" t="str">
        <f>VLOOKUP(A38,Riders!$A$2:$E$194,4,FALSE)</f>
        <v>O'SULLIVAN</v>
      </c>
      <c r="C38" s="45" t="str">
        <f>VLOOKUP(A38,Riders!$A$2:$E$194,5,FALSE)</f>
        <v>Callum</v>
      </c>
      <c r="D38" s="45" t="str">
        <f>VLOOKUP(A38,Riders!$A$2:$E$194,3,FALSE)</f>
        <v>Cobra9 Intebuild Racing</v>
      </c>
      <c r="E38" s="28"/>
      <c r="F38" s="52" t="str">
        <f t="shared" si="0"/>
        <v>Callum, O'SULLIVAN</v>
      </c>
      <c r="H38" s="52"/>
      <c r="I38" s="52"/>
      <c r="J38" s="52"/>
      <c r="K38" s="52"/>
      <c r="L38" s="52"/>
      <c r="M38" s="52"/>
    </row>
    <row r="39" spans="1:13" x14ac:dyDescent="0.25">
      <c r="A39" s="25">
        <v>63</v>
      </c>
      <c r="B39" s="45" t="str">
        <f>VLOOKUP(A39,Riders!$A$2:$E$194,4,FALSE)</f>
        <v>WHITE</v>
      </c>
      <c r="C39" s="45" t="str">
        <f>VLOOKUP(A39,Riders!$A$2:$E$194,5,FALSE)</f>
        <v>Nathan</v>
      </c>
      <c r="D39" s="45" t="str">
        <f>VLOOKUP(A39,Riders!$A$2:$E$194,3,FALSE)</f>
        <v>Cobra9 Intebuild Racing</v>
      </c>
      <c r="E39" s="28"/>
      <c r="F39" s="52" t="str">
        <f t="shared" si="0"/>
        <v>Nathan, WHITE</v>
      </c>
    </row>
    <row r="40" spans="1:13" x14ac:dyDescent="0.25">
      <c r="A40" s="25">
        <v>66</v>
      </c>
      <c r="B40" s="45" t="str">
        <f>VLOOKUP(A40,Riders!$A$2:$E$194,4,FALSE)</f>
        <v>ZARANSKI</v>
      </c>
      <c r="C40" s="45" t="str">
        <f>VLOOKUP(A40,Riders!$A$2:$E$194,5,FALSE)</f>
        <v>Matt</v>
      </c>
      <c r="D40" s="45" t="str">
        <f>VLOOKUP(A40,Riders!$A$2:$E$194,3,FALSE)</f>
        <v>Cobra9 Intebuild Racing</v>
      </c>
      <c r="E40" s="28"/>
      <c r="F40" s="52" t="str">
        <f t="shared" si="0"/>
        <v>Matt, ZARANSKI</v>
      </c>
    </row>
    <row r="41" spans="1:13" x14ac:dyDescent="0.25">
      <c r="A41" s="25">
        <v>69</v>
      </c>
      <c r="B41" s="45" t="str">
        <f>VLOOKUP(A41,Riders!$A$2:$E$194,4,FALSE)</f>
        <v>NEUMANN</v>
      </c>
      <c r="C41" s="45" t="str">
        <f>VLOOKUP(A41,Riders!$A$2:$E$194,5,FALSE)</f>
        <v>Mitch</v>
      </c>
      <c r="D41" s="45" t="str">
        <f>VLOOKUP(A41,Riders!$A$2:$E$194,3,FALSE)</f>
        <v>Cobra9 Intebuild Racing</v>
      </c>
      <c r="E41" s="28"/>
      <c r="F41" s="52" t="str">
        <f t="shared" si="0"/>
        <v>Mitch, NEUMANN</v>
      </c>
    </row>
    <row r="42" spans="1:13" x14ac:dyDescent="0.25">
      <c r="A42" s="25">
        <v>70</v>
      </c>
      <c r="B42" s="45" t="str">
        <f>VLOOKUP(A42,Riders!$A$2:$E$194,4,FALSE)</f>
        <v>PRETE</v>
      </c>
      <c r="C42" s="45" t="str">
        <f>VLOOKUP(A42,Riders!$A$2:$E$194,5,FALSE)</f>
        <v>Josh</v>
      </c>
      <c r="D42" s="45" t="str">
        <f>VLOOKUP(A42,Riders!$A$2:$E$194,3,FALSE)</f>
        <v>Cobra9 Intebuild Racing</v>
      </c>
      <c r="E42" s="28"/>
      <c r="F42" s="52" t="str">
        <f t="shared" si="0"/>
        <v>Josh, PRETE</v>
      </c>
      <c r="H42" s="52"/>
      <c r="I42" s="52"/>
      <c r="J42" s="52"/>
      <c r="K42" s="52"/>
      <c r="L42" s="52"/>
      <c r="M42" s="52"/>
    </row>
    <row r="43" spans="1:13" x14ac:dyDescent="0.25">
      <c r="A43" s="25">
        <v>73</v>
      </c>
      <c r="B43" s="45" t="str">
        <f>VLOOKUP(A43,Riders!$A$2:$E$194,4,FALSE)</f>
        <v>ZANELLA</v>
      </c>
      <c r="C43" s="45" t="str">
        <f>VLOOKUP(A43,Riders!$A$2:$E$194,5,FALSE)</f>
        <v>Manolo</v>
      </c>
      <c r="D43" s="45" t="str">
        <f>VLOOKUP(A43,Riders!$A$2:$E$194,3,FALSE)</f>
        <v>Campos Cycling Team</v>
      </c>
      <c r="E43" s="28"/>
      <c r="F43" s="52" t="str">
        <f t="shared" si="0"/>
        <v>Manolo, ZANELLA</v>
      </c>
      <c r="H43" s="52">
        <f>A43</f>
        <v>73</v>
      </c>
      <c r="I43" s="52">
        <f>A44</f>
        <v>74</v>
      </c>
      <c r="J43" s="52">
        <f>A45</f>
        <v>75</v>
      </c>
      <c r="K43" s="52">
        <f>A46</f>
        <v>77</v>
      </c>
      <c r="L43" s="52">
        <f>A47</f>
        <v>79</v>
      </c>
      <c r="M43" s="52">
        <f>A48</f>
        <v>80</v>
      </c>
    </row>
    <row r="44" spans="1:13" x14ac:dyDescent="0.25">
      <c r="A44" s="25">
        <v>74</v>
      </c>
      <c r="B44" s="45" t="str">
        <f>VLOOKUP(A44,Riders!$A$2:$E$194,4,FALSE)</f>
        <v>MYATT</v>
      </c>
      <c r="C44" s="45" t="str">
        <f>VLOOKUP(A44,Riders!$A$2:$E$194,5,FALSE)</f>
        <v>Chris</v>
      </c>
      <c r="D44" s="45" t="str">
        <f>VLOOKUP(A44,Riders!$A$2:$E$194,3,FALSE)</f>
        <v>Campos Cycling Team</v>
      </c>
      <c r="E44" s="28"/>
      <c r="F44" s="52" t="str">
        <f t="shared" si="0"/>
        <v>Chris, MYATT</v>
      </c>
      <c r="H44" s="52"/>
      <c r="I44" s="52"/>
      <c r="J44" s="52"/>
      <c r="K44" s="52"/>
      <c r="L44" s="52"/>
      <c r="M44" s="52"/>
    </row>
    <row r="45" spans="1:13" x14ac:dyDescent="0.25">
      <c r="A45" s="25">
        <v>75</v>
      </c>
      <c r="B45" s="45" t="str">
        <f>VLOOKUP(A45,Riders!$A$2:$E$194,4,FALSE)</f>
        <v>MORGAN</v>
      </c>
      <c r="C45" s="45" t="str">
        <f>VLOOKUP(A45,Riders!$A$2:$E$194,5,FALSE)</f>
        <v>Ryan</v>
      </c>
      <c r="D45" s="45" t="str">
        <f>VLOOKUP(A45,Riders!$A$2:$E$194,3,FALSE)</f>
        <v>Campos Cycling Team</v>
      </c>
      <c r="E45" s="28"/>
      <c r="F45" s="52" t="str">
        <f t="shared" si="0"/>
        <v>Ryan, MORGAN</v>
      </c>
    </row>
    <row r="46" spans="1:13" x14ac:dyDescent="0.25">
      <c r="A46" s="25">
        <v>77</v>
      </c>
      <c r="B46" s="45" t="str">
        <f>VLOOKUP(A46,Riders!$A$2:$E$194,4,FALSE)</f>
        <v>SUTTON</v>
      </c>
      <c r="C46" s="45" t="str">
        <f>VLOOKUP(A46,Riders!$A$2:$E$194,5,FALSE)</f>
        <v>Mitch</v>
      </c>
      <c r="D46" s="45" t="str">
        <f>VLOOKUP(A46,Riders!$A$2:$E$194,3,FALSE)</f>
        <v>Campos Cycling Team</v>
      </c>
      <c r="E46" s="28"/>
      <c r="F46" s="52" t="str">
        <f t="shared" si="0"/>
        <v>Mitch, SUTTON</v>
      </c>
    </row>
    <row r="47" spans="1:13" x14ac:dyDescent="0.25">
      <c r="A47" s="25">
        <v>79</v>
      </c>
      <c r="B47" s="45" t="str">
        <f>VLOOKUP(A47,Riders!$A$2:$E$194,4,FALSE)</f>
        <v>FOX</v>
      </c>
      <c r="C47" s="45" t="str">
        <f>VLOOKUP(A47,Riders!$A$2:$E$194,5,FALSE)</f>
        <v>Brad</v>
      </c>
      <c r="D47" s="45" t="str">
        <f>VLOOKUP(A47,Riders!$A$2:$E$194,3,FALSE)</f>
        <v>Campos Cycling Team</v>
      </c>
      <c r="E47" s="28"/>
      <c r="F47" s="52" t="str">
        <f t="shared" si="0"/>
        <v>Brad, FOX</v>
      </c>
    </row>
    <row r="48" spans="1:13" x14ac:dyDescent="0.25">
      <c r="A48" s="25">
        <v>80</v>
      </c>
      <c r="B48" s="45" t="str">
        <f>VLOOKUP(A48,Riders!$A$2:$E$194,4,FALSE)</f>
        <v>WEST</v>
      </c>
      <c r="C48" s="45" t="str">
        <f>VLOOKUP(A48,Riders!$A$2:$E$194,5,FALSE)</f>
        <v>Robert</v>
      </c>
      <c r="D48" s="45" t="str">
        <f>VLOOKUP(A48,Riders!$A$2:$E$194,3,FALSE)</f>
        <v>Campos Cycling Team</v>
      </c>
      <c r="E48" s="28"/>
      <c r="F48" s="52" t="str">
        <f t="shared" si="0"/>
        <v>Robert, WEST</v>
      </c>
      <c r="H48" s="52"/>
      <c r="I48" s="52"/>
      <c r="J48" s="52"/>
      <c r="K48" s="52"/>
      <c r="L48" s="52"/>
      <c r="M48" s="52"/>
    </row>
    <row r="49" spans="1:13" x14ac:dyDescent="0.25">
      <c r="A49" s="25">
        <v>81</v>
      </c>
      <c r="B49" s="45" t="str">
        <f>VLOOKUP(A49,Riders!$A$2:$E$194,4,FALSE)</f>
        <v>RYAN</v>
      </c>
      <c r="C49" s="45" t="str">
        <f>VLOOKUP(A49,Riders!$A$2:$E$194,5,FALSE)</f>
        <v>Matt</v>
      </c>
      <c r="D49" s="45" t="str">
        <f>VLOOKUP(A49,Riders!$A$2:$E$194,3,FALSE)</f>
        <v>Moreton Bay Cycling Club</v>
      </c>
      <c r="E49" s="28"/>
      <c r="F49" s="52" t="str">
        <f t="shared" si="0"/>
        <v>Matt, RYAN</v>
      </c>
      <c r="H49" s="52">
        <f>A49</f>
        <v>81</v>
      </c>
      <c r="I49" s="52">
        <f>A50</f>
        <v>83</v>
      </c>
      <c r="J49" s="52">
        <f>A51</f>
        <v>84</v>
      </c>
      <c r="K49" s="52">
        <f>A52</f>
        <v>86</v>
      </c>
      <c r="L49" s="52">
        <f>A53</f>
        <v>87</v>
      </c>
      <c r="M49" s="52">
        <f>A54</f>
        <v>89</v>
      </c>
    </row>
    <row r="50" spans="1:13" x14ac:dyDescent="0.25">
      <c r="A50" s="25">
        <v>83</v>
      </c>
      <c r="B50" s="45" t="str">
        <f>VLOOKUP(A50,Riders!$A$2:$E$194,4,FALSE)</f>
        <v>MEYER</v>
      </c>
      <c r="C50" s="45" t="str">
        <f>VLOOKUP(A50,Riders!$A$2:$E$194,5,FALSE)</f>
        <v>Simon</v>
      </c>
      <c r="D50" s="45" t="str">
        <f>VLOOKUP(A50,Riders!$A$2:$E$194,3,FALSE)</f>
        <v>Moreton Bay Cycling Club</v>
      </c>
      <c r="E50" s="28"/>
      <c r="F50" s="52" t="str">
        <f t="shared" si="0"/>
        <v>Simon, MEYER</v>
      </c>
      <c r="H50" s="52"/>
      <c r="I50" s="52"/>
      <c r="J50" s="52"/>
      <c r="K50" s="52"/>
      <c r="L50" s="52"/>
      <c r="M50" s="52"/>
    </row>
    <row r="51" spans="1:13" x14ac:dyDescent="0.25">
      <c r="A51" s="25">
        <v>84</v>
      </c>
      <c r="B51" s="45" t="str">
        <f>VLOOKUP(A51,Riders!$A$2:$E$194,4,FALSE)</f>
        <v>GAVIGLIO</v>
      </c>
      <c r="C51" s="45" t="str">
        <f>VLOOKUP(A51,Riders!$A$2:$E$194,5,FALSE)</f>
        <v>Jamie</v>
      </c>
      <c r="D51" s="45" t="str">
        <f>VLOOKUP(A51,Riders!$A$2:$E$194,3,FALSE)</f>
        <v>Moreton Bay Cycling Club</v>
      </c>
      <c r="E51" s="28"/>
      <c r="F51" s="52" t="str">
        <f t="shared" si="0"/>
        <v>Jamie, GAVIGLIO</v>
      </c>
    </row>
    <row r="52" spans="1:13" x14ac:dyDescent="0.25">
      <c r="A52" s="25">
        <v>86</v>
      </c>
      <c r="B52" s="45" t="str">
        <f>VLOOKUP(A52,Riders!$A$2:$E$194,4,FALSE)</f>
        <v>SMYTH</v>
      </c>
      <c r="C52" s="45" t="str">
        <f>VLOOKUP(A52,Riders!$A$2:$E$194,5,FALSE)</f>
        <v>Brenden</v>
      </c>
      <c r="D52" s="45" t="str">
        <f>VLOOKUP(A52,Riders!$A$2:$E$194,3,FALSE)</f>
        <v>Moreton Bay Cycling Club</v>
      </c>
      <c r="E52" s="28"/>
      <c r="F52" s="52" t="str">
        <f t="shared" si="0"/>
        <v>Brenden, SMYTH</v>
      </c>
    </row>
    <row r="53" spans="1:13" x14ac:dyDescent="0.25">
      <c r="A53" s="25">
        <v>87</v>
      </c>
      <c r="B53" s="45" t="str">
        <f>VLOOKUP(A53,Riders!$A$2:$E$194,4,FALSE)</f>
        <v>BAIN</v>
      </c>
      <c r="C53" s="45" t="str">
        <f>VLOOKUP(A53,Riders!$A$2:$E$194,5,FALSE)</f>
        <v>Clinton</v>
      </c>
      <c r="D53" s="45" t="str">
        <f>VLOOKUP(A53,Riders!$A$2:$E$194,3,FALSE)</f>
        <v>Moreton Bay Cycling Club</v>
      </c>
      <c r="E53" s="28"/>
      <c r="F53" s="52" t="str">
        <f t="shared" si="0"/>
        <v>Clinton, BAIN</v>
      </c>
      <c r="H53" s="39"/>
      <c r="I53" s="39"/>
      <c r="J53" s="39"/>
      <c r="K53" s="39"/>
      <c r="L53" s="39"/>
      <c r="M53" s="39"/>
    </row>
    <row r="54" spans="1:13" x14ac:dyDescent="0.25">
      <c r="A54" s="25">
        <v>89</v>
      </c>
      <c r="B54" s="45" t="str">
        <f>VLOOKUP(A54,Riders!$A$2:$E$194,4,FALSE)</f>
        <v>O'DOHERTY</v>
      </c>
      <c r="C54" s="45" t="str">
        <f>VLOOKUP(A54,Riders!$A$2:$E$194,5,FALSE)</f>
        <v>Brett</v>
      </c>
      <c r="D54" s="45" t="str">
        <f>VLOOKUP(A54,Riders!$A$2:$E$194,3,FALSE)</f>
        <v>Moreton Bay Cycling Club</v>
      </c>
      <c r="E54" s="28"/>
      <c r="F54" s="52" t="str">
        <f t="shared" si="0"/>
        <v>Brett, O'DOHERTY</v>
      </c>
      <c r="H54" s="52"/>
      <c r="I54" s="52"/>
      <c r="J54" s="52"/>
      <c r="K54" s="52"/>
      <c r="L54" s="52"/>
      <c r="M54" s="52"/>
    </row>
    <row r="55" spans="1:13" x14ac:dyDescent="0.25">
      <c r="A55" s="40">
        <v>92</v>
      </c>
      <c r="B55" s="45" t="str">
        <f>VLOOKUP(A55,Riders!$A$2:$E$194,4,FALSE)</f>
        <v>HOWELL</v>
      </c>
      <c r="C55" s="45" t="str">
        <f>VLOOKUP(A55,Riders!$A$2:$E$194,5,FALSE)</f>
        <v>Gary</v>
      </c>
      <c r="D55" s="45" t="str">
        <f>VLOOKUP(A55,Riders!$A$2:$E$194,3,FALSE)</f>
        <v>QSM Racing</v>
      </c>
      <c r="E55" s="28"/>
      <c r="F55" s="52" t="str">
        <f t="shared" si="0"/>
        <v>Gary, HOWELL</v>
      </c>
      <c r="H55" s="52">
        <f>A55</f>
        <v>92</v>
      </c>
      <c r="I55" s="52">
        <f>A56</f>
        <v>93</v>
      </c>
      <c r="J55" s="52">
        <f>A57</f>
        <v>95</v>
      </c>
      <c r="K55" s="52">
        <f>A58</f>
        <v>96</v>
      </c>
      <c r="L55" s="52">
        <f>A59</f>
        <v>99</v>
      </c>
      <c r="M55" s="52">
        <f>A60</f>
        <v>100</v>
      </c>
    </row>
    <row r="56" spans="1:13" x14ac:dyDescent="0.25">
      <c r="A56" s="40">
        <v>93</v>
      </c>
      <c r="B56" s="45" t="str">
        <f>VLOOKUP(A56,Riders!$A$2:$E$194,4,FALSE)</f>
        <v>KISS</v>
      </c>
      <c r="C56" s="45" t="str">
        <f>VLOOKUP(A56,Riders!$A$2:$E$194,5,FALSE)</f>
        <v>Attila</v>
      </c>
      <c r="D56" s="45" t="str">
        <f>VLOOKUP(A56,Riders!$A$2:$E$194,3,FALSE)</f>
        <v>QSM Racing</v>
      </c>
      <c r="E56" s="28"/>
      <c r="F56" s="52" t="str">
        <f t="shared" si="0"/>
        <v>Attila, KISS</v>
      </c>
      <c r="H56" s="52"/>
      <c r="I56" s="52"/>
      <c r="J56" s="52"/>
      <c r="K56" s="52"/>
      <c r="L56" s="52"/>
      <c r="M56" s="52"/>
    </row>
    <row r="57" spans="1:13" x14ac:dyDescent="0.25">
      <c r="A57" s="40">
        <v>95</v>
      </c>
      <c r="B57" s="45" t="str">
        <f>VLOOKUP(A57,Riders!$A$2:$E$194,4,FALSE)</f>
        <v>ANDREWS</v>
      </c>
      <c r="C57" s="45" t="str">
        <f>VLOOKUP(A57,Riders!$A$2:$E$194,5,FALSE)</f>
        <v>Paul</v>
      </c>
      <c r="D57" s="45" t="str">
        <f>VLOOKUP(A57,Riders!$A$2:$E$194,3,FALSE)</f>
        <v>QSM Racing</v>
      </c>
      <c r="E57" s="28"/>
      <c r="F57" s="52" t="str">
        <f t="shared" si="0"/>
        <v>Paul, ANDREWS</v>
      </c>
    </row>
    <row r="58" spans="1:13" x14ac:dyDescent="0.25">
      <c r="A58" s="40">
        <v>96</v>
      </c>
      <c r="B58" s="45" t="str">
        <f>VLOOKUP(A58,Riders!$A$2:$E$194,4,FALSE)</f>
        <v>CRISPIN</v>
      </c>
      <c r="C58" s="45" t="str">
        <f>VLOOKUP(A58,Riders!$A$2:$E$194,5,FALSE)</f>
        <v>Bryan</v>
      </c>
      <c r="D58" s="45" t="str">
        <f>VLOOKUP(A58,Riders!$A$2:$E$194,3,FALSE)</f>
        <v>QSM Racing</v>
      </c>
      <c r="E58" s="28"/>
      <c r="F58" s="52" t="str">
        <f t="shared" si="0"/>
        <v>Bryan, CRISPIN</v>
      </c>
    </row>
    <row r="59" spans="1:13" x14ac:dyDescent="0.25">
      <c r="A59" s="40">
        <v>99</v>
      </c>
      <c r="B59" s="45" t="str">
        <f>VLOOKUP(A59,Riders!$A$2:$E$194,4,FALSE)</f>
        <v>RICHARDSON</v>
      </c>
      <c r="C59" s="45" t="str">
        <f>VLOOKUP(A59,Riders!$A$2:$E$194,5,FALSE)</f>
        <v>Mark</v>
      </c>
      <c r="D59" s="45" t="str">
        <f>VLOOKUP(A59,Riders!$A$2:$E$194,3,FALSE)</f>
        <v>QSM Racing</v>
      </c>
      <c r="E59" s="28"/>
      <c r="F59" s="52" t="str">
        <f t="shared" si="0"/>
        <v>Mark, RICHARDSON</v>
      </c>
      <c r="H59" s="39"/>
      <c r="I59" s="39"/>
      <c r="J59" s="39"/>
      <c r="K59" s="39"/>
      <c r="L59" s="39"/>
      <c r="M59" s="39"/>
    </row>
    <row r="60" spans="1:13" x14ac:dyDescent="0.25">
      <c r="A60" s="40">
        <v>100</v>
      </c>
      <c r="B60" s="45" t="str">
        <f>VLOOKUP(A60,Riders!$A$2:$E$194,4,FALSE)</f>
        <v>WOODWARD</v>
      </c>
      <c r="C60" s="45" t="str">
        <f>VLOOKUP(A60,Riders!$A$2:$E$194,5,FALSE)</f>
        <v>Paul</v>
      </c>
      <c r="D60" s="45" t="str">
        <f>VLOOKUP(A60,Riders!$A$2:$E$194,3,FALSE)</f>
        <v>QSM Racing</v>
      </c>
      <c r="E60" s="28"/>
      <c r="F60" s="52" t="str">
        <f t="shared" si="0"/>
        <v>Paul, WOODWARD</v>
      </c>
      <c r="H60" s="52"/>
      <c r="I60" s="52"/>
      <c r="J60" s="52"/>
      <c r="K60" s="52"/>
      <c r="L60" s="52"/>
      <c r="M60" s="52"/>
    </row>
    <row r="61" spans="1:13" x14ac:dyDescent="0.25">
      <c r="A61" s="40">
        <v>101</v>
      </c>
      <c r="B61" s="45" t="str">
        <f>VLOOKUP(A61,Riders!$A$2:$E$194,4,FALSE)</f>
        <v>EDMED</v>
      </c>
      <c r="C61" s="45" t="str">
        <f>VLOOKUP(A61,Riders!$A$2:$E$194,5,FALSE)</f>
        <v>Correy</v>
      </c>
      <c r="D61" s="45" t="str">
        <f>VLOOKUP(A61,Riders!$A$2:$E$194,3,FALSE)</f>
        <v>Balmoral Elite Team sponsored by O'Donnel Legal and EPIC Assist</v>
      </c>
      <c r="E61" s="28"/>
      <c r="F61" s="52" t="str">
        <f t="shared" si="0"/>
        <v>Correy, EDMED</v>
      </c>
      <c r="H61" s="52">
        <f>A61</f>
        <v>101</v>
      </c>
      <c r="I61" s="52">
        <f>A62</f>
        <v>103</v>
      </c>
      <c r="J61" s="52">
        <f>A63</f>
        <v>104</v>
      </c>
      <c r="K61" s="52">
        <f>A64</f>
        <v>106</v>
      </c>
      <c r="L61" s="52">
        <f>A65</f>
        <v>108</v>
      </c>
      <c r="M61" s="52">
        <f>A66</f>
        <v>110</v>
      </c>
    </row>
    <row r="62" spans="1:13" x14ac:dyDescent="0.25">
      <c r="A62" s="40">
        <v>103</v>
      </c>
      <c r="B62" s="45" t="str">
        <f>VLOOKUP(A62,Riders!$A$2:$E$194,4,FALSE)</f>
        <v>WHITE</v>
      </c>
      <c r="C62" s="45" t="str">
        <f>VLOOKUP(A62,Riders!$A$2:$E$194,5,FALSE)</f>
        <v>Calan</v>
      </c>
      <c r="D62" s="45" t="str">
        <f>VLOOKUP(A62,Riders!$A$2:$E$194,3,FALSE)</f>
        <v>Balmoral Elite Team sponsored by O'Donnel Legal and EPIC Assist</v>
      </c>
      <c r="E62" s="28"/>
      <c r="F62" s="52" t="str">
        <f t="shared" si="0"/>
        <v>Calan, WHITE</v>
      </c>
      <c r="H62" s="52"/>
      <c r="I62" s="52"/>
      <c r="J62" s="52"/>
      <c r="K62" s="52"/>
      <c r="L62" s="52"/>
      <c r="M62" s="52"/>
    </row>
    <row r="63" spans="1:13" x14ac:dyDescent="0.25">
      <c r="A63" s="40">
        <v>104</v>
      </c>
      <c r="B63" s="45" t="str">
        <f>VLOOKUP(A63,Riders!$A$2:$E$194,4,FALSE)</f>
        <v>HODGE</v>
      </c>
      <c r="C63" s="45" t="str">
        <f>VLOOKUP(A63,Riders!$A$2:$E$194,5,FALSE)</f>
        <v>Tom</v>
      </c>
      <c r="D63" s="45" t="str">
        <f>VLOOKUP(A63,Riders!$A$2:$E$194,3,FALSE)</f>
        <v>Balmoral Elite Team sponsored by O'Donnel Legal and EPIC Assist</v>
      </c>
      <c r="E63" s="28"/>
      <c r="F63" s="52" t="str">
        <f t="shared" si="0"/>
        <v>Tom, HODGE</v>
      </c>
    </row>
    <row r="64" spans="1:13" x14ac:dyDescent="0.25">
      <c r="A64" s="40">
        <v>106</v>
      </c>
      <c r="B64" s="45" t="str">
        <f>VLOOKUP(A64,Riders!$A$2:$E$194,4,FALSE)</f>
        <v>FEARON</v>
      </c>
      <c r="C64" s="45" t="str">
        <f>VLOOKUP(A64,Riders!$A$2:$E$194,5,FALSE)</f>
        <v>Lachlan</v>
      </c>
      <c r="D64" s="45" t="str">
        <f>VLOOKUP(A64,Riders!$A$2:$E$194,3,FALSE)</f>
        <v>Balmoral Elite Team sponsored by O'Donnel Legal and EPIC Assist</v>
      </c>
      <c r="E64" s="28"/>
      <c r="F64" s="52" t="str">
        <f t="shared" si="0"/>
        <v>Lachlan, FEARON</v>
      </c>
    </row>
    <row r="65" spans="1:13" x14ac:dyDescent="0.25">
      <c r="A65" s="40">
        <v>108</v>
      </c>
      <c r="B65" s="45" t="str">
        <f>VLOOKUP(A65,Riders!$A$2:$E$194,4,FALSE)</f>
        <v>GUTOWSKI</v>
      </c>
      <c r="C65" s="45" t="str">
        <f>VLOOKUP(A65,Riders!$A$2:$E$194,5,FALSE)</f>
        <v>Gilbert</v>
      </c>
      <c r="D65" s="45" t="str">
        <f>VLOOKUP(A65,Riders!$A$2:$E$194,3,FALSE)</f>
        <v>Balmoral Elite Team sponsored by O'Donnel Legal and EPIC Assist</v>
      </c>
      <c r="E65" s="28"/>
      <c r="F65" s="52" t="str">
        <f t="shared" si="0"/>
        <v>Gilbert, GUTOWSKI</v>
      </c>
      <c r="H65" s="39"/>
      <c r="I65" s="39"/>
      <c r="J65" s="39"/>
      <c r="K65" s="39"/>
      <c r="L65" s="39"/>
      <c r="M65" s="39"/>
    </row>
    <row r="66" spans="1:13" x14ac:dyDescent="0.25">
      <c r="A66" s="40">
        <v>110</v>
      </c>
      <c r="B66" s="45" t="str">
        <f>VLOOKUP(A66,Riders!$A$2:$E$194,4,FALSE)</f>
        <v>TAYLOR</v>
      </c>
      <c r="C66" s="45" t="str">
        <f>VLOOKUP(A66,Riders!$A$2:$E$194,5,FALSE)</f>
        <v>Leighton</v>
      </c>
      <c r="D66" s="45" t="str">
        <f>VLOOKUP(A66,Riders!$A$2:$E$194,3,FALSE)</f>
        <v>Balmoral Elite Team sponsored by O'Donnel Legal and EPIC Assist</v>
      </c>
      <c r="E66" s="28"/>
      <c r="F66" s="52" t="str">
        <f t="shared" si="0"/>
        <v>Leighton, TAYLOR</v>
      </c>
      <c r="H66" s="52"/>
      <c r="I66" s="52"/>
      <c r="J66" s="52"/>
      <c r="K66" s="52"/>
      <c r="L66" s="52"/>
      <c r="M66" s="52"/>
    </row>
    <row r="67" spans="1:13" x14ac:dyDescent="0.25">
      <c r="A67" s="40">
        <v>112</v>
      </c>
      <c r="B67" s="45" t="str">
        <f>VLOOKUP(A67,Riders!$A$2:$E$194,4,FALSE)</f>
        <v>GRUNKE</v>
      </c>
      <c r="C67" s="45" t="str">
        <f>VLOOKUP(A67,Riders!$A$2:$E$194,5,FALSE)</f>
        <v>Alex</v>
      </c>
      <c r="D67" s="45" t="str">
        <f>VLOOKUP(A67,Riders!$A$2:$E$194,3,FALSE)</f>
        <v>Data#3 Cisco p/b Scody</v>
      </c>
      <c r="E67" s="28"/>
      <c r="F67" s="52" t="str">
        <f t="shared" ref="F67:F107" si="1">CONCATENATE(C67,", ",B67)</f>
        <v>Alex, GRUNKE</v>
      </c>
      <c r="H67" s="52">
        <f>A67</f>
        <v>112</v>
      </c>
      <c r="I67" s="52">
        <f>A68</f>
        <v>115</v>
      </c>
      <c r="J67" s="52">
        <f>A69</f>
        <v>116</v>
      </c>
      <c r="K67" s="52">
        <f>A70</f>
        <v>114</v>
      </c>
      <c r="L67" s="52">
        <f>A71</f>
        <v>118</v>
      </c>
      <c r="M67" s="52">
        <f>A72</f>
        <v>120</v>
      </c>
    </row>
    <row r="68" spans="1:13" x14ac:dyDescent="0.25">
      <c r="A68" s="40">
        <v>115</v>
      </c>
      <c r="B68" s="45" t="str">
        <f>VLOOKUP(A68,Riders!$A$2:$E$194,4,FALSE)</f>
        <v>VOLKERS</v>
      </c>
      <c r="C68" s="45" t="str">
        <f>VLOOKUP(A68,Riders!$A$2:$E$194,5,FALSE)</f>
        <v>Samuel</v>
      </c>
      <c r="D68" s="45" t="str">
        <f>VLOOKUP(A68,Riders!$A$2:$E$194,3,FALSE)</f>
        <v>Data#3 Cisco p/b Scody</v>
      </c>
      <c r="E68" s="28"/>
      <c r="F68" s="52" t="str">
        <f t="shared" si="1"/>
        <v>Samuel, VOLKERS</v>
      </c>
      <c r="H68" s="52"/>
      <c r="I68" s="52"/>
      <c r="J68" s="52"/>
      <c r="K68" s="52"/>
      <c r="L68" s="52"/>
      <c r="M68" s="52"/>
    </row>
    <row r="69" spans="1:13" x14ac:dyDescent="0.25">
      <c r="A69" s="40">
        <v>116</v>
      </c>
      <c r="B69" s="45" t="str">
        <f>VLOOKUP(A69,Riders!$A$2:$E$194,4,FALSE)</f>
        <v>NEWBERY</v>
      </c>
      <c r="C69" s="45" t="str">
        <f>VLOOKUP(A69,Riders!$A$2:$E$194,5,FALSE)</f>
        <v>Dylan</v>
      </c>
      <c r="D69" s="45" t="str">
        <f>VLOOKUP(A69,Riders!$A$2:$E$194,3,FALSE)</f>
        <v>Data#3 Cisco p/b Scody</v>
      </c>
      <c r="E69" s="28"/>
      <c r="F69" s="52" t="str">
        <f t="shared" si="1"/>
        <v>Dylan, NEWBERY</v>
      </c>
    </row>
    <row r="70" spans="1:13" x14ac:dyDescent="0.25">
      <c r="A70" s="40">
        <v>114</v>
      </c>
      <c r="B70" s="45" t="str">
        <f>VLOOKUP(A70,Riders!$A$2:$E$194,4,FALSE)</f>
        <v>HUBBARD</v>
      </c>
      <c r="C70" s="45" t="str">
        <f>VLOOKUP(A70,Riders!$A$2:$E$194,5,FALSE)</f>
        <v>Thomas</v>
      </c>
      <c r="D70" s="45" t="str">
        <f>VLOOKUP(A70,Riders!$A$2:$E$194,3,FALSE)</f>
        <v>Data#3 Cisco p/b Scody</v>
      </c>
      <c r="E70" s="28"/>
      <c r="F70" s="52" t="str">
        <f t="shared" si="1"/>
        <v>Thomas, HUBBARD</v>
      </c>
    </row>
    <row r="71" spans="1:13" x14ac:dyDescent="0.25">
      <c r="A71" s="40">
        <v>118</v>
      </c>
      <c r="B71" s="45" t="str">
        <f>VLOOKUP(A71,Riders!$A$2:$E$194,4,FALSE)</f>
        <v>IRVINE</v>
      </c>
      <c r="C71" s="45" t="str">
        <f>VLOOKUP(A71,Riders!$A$2:$E$194,5,FALSE)</f>
        <v>Saxon</v>
      </c>
      <c r="D71" s="45" t="str">
        <f>VLOOKUP(A71,Riders!$A$2:$E$194,3,FALSE)</f>
        <v>Data#3 Cisco p/b Scody</v>
      </c>
      <c r="E71" s="28"/>
      <c r="F71" s="52" t="str">
        <f t="shared" si="1"/>
        <v>Saxon, IRVINE</v>
      </c>
      <c r="H71" s="52"/>
      <c r="I71" s="52"/>
      <c r="J71" s="52"/>
      <c r="K71" s="52"/>
      <c r="L71" s="52"/>
      <c r="M71" s="52"/>
    </row>
    <row r="72" spans="1:13" x14ac:dyDescent="0.25">
      <c r="A72" s="40">
        <v>120</v>
      </c>
      <c r="B72" s="45" t="str">
        <f>VLOOKUP(A72,Riders!$A$2:$E$194,4,FALSE)</f>
        <v>FOSTER</v>
      </c>
      <c r="C72" s="45" t="str">
        <f>VLOOKUP(A72,Riders!$A$2:$E$194,5,FALSE)</f>
        <v>Ben</v>
      </c>
      <c r="D72" s="45" t="str">
        <f>VLOOKUP(A72,Riders!$A$2:$E$194,3,FALSE)</f>
        <v>Data#3 Cisco p/b Scody</v>
      </c>
      <c r="E72" s="28"/>
      <c r="F72" s="52" t="str">
        <f t="shared" si="1"/>
        <v>Ben, FOSTER</v>
      </c>
      <c r="H72" s="52"/>
      <c r="I72" s="52"/>
      <c r="J72" s="52"/>
      <c r="K72" s="52"/>
      <c r="L72" s="52"/>
      <c r="M72" s="52"/>
    </row>
    <row r="73" spans="1:13" x14ac:dyDescent="0.25">
      <c r="A73" s="40">
        <v>121</v>
      </c>
      <c r="B73" s="45" t="str">
        <f>VLOOKUP(A73,Riders!$A$2:$E$194,4,FALSE)</f>
        <v>TRAINOR</v>
      </c>
      <c r="C73" s="45" t="str">
        <f>VLOOKUP(A73,Riders!$A$2:$E$194,5,FALSE)</f>
        <v>Sean</v>
      </c>
      <c r="D73" s="45" t="str">
        <f>VLOOKUP(A73,Riders!$A$2:$E$194,3,FALSE)</f>
        <v>Podium Life p/b Espresso Garage</v>
      </c>
      <c r="E73" s="28"/>
      <c r="F73" s="52" t="str">
        <f t="shared" si="1"/>
        <v>Sean, TRAINOR</v>
      </c>
      <c r="H73" s="52">
        <f>A73</f>
        <v>121</v>
      </c>
      <c r="I73" s="52">
        <f>A74</f>
        <v>122</v>
      </c>
      <c r="J73" s="52">
        <f>A75</f>
        <v>123</v>
      </c>
      <c r="K73" s="52">
        <f>A76</f>
        <v>125</v>
      </c>
      <c r="L73" s="52">
        <f>A77</f>
        <v>127</v>
      </c>
      <c r="M73" s="52">
        <f>A78</f>
        <v>129</v>
      </c>
    </row>
    <row r="74" spans="1:13" x14ac:dyDescent="0.25">
      <c r="A74" s="40">
        <v>122</v>
      </c>
      <c r="B74" s="45" t="str">
        <f>VLOOKUP(A74,Riders!$A$2:$E$194,4,FALSE)</f>
        <v>MACNICOL</v>
      </c>
      <c r="C74" s="45" t="str">
        <f>VLOOKUP(A74,Riders!$A$2:$E$194,5,FALSE)</f>
        <v>Ryan</v>
      </c>
      <c r="D74" s="45" t="str">
        <f>VLOOKUP(A74,Riders!$A$2:$E$194,3,FALSE)</f>
        <v>Podium Life p/b Espresso Garage</v>
      </c>
      <c r="E74" s="28"/>
      <c r="F74" s="52" t="str">
        <f t="shared" si="1"/>
        <v>Ryan, MACNICOL</v>
      </c>
      <c r="H74" s="52"/>
      <c r="I74" s="52"/>
      <c r="J74" s="52"/>
      <c r="K74" s="52"/>
      <c r="L74" s="52"/>
      <c r="M74" s="52"/>
    </row>
    <row r="75" spans="1:13" x14ac:dyDescent="0.25">
      <c r="A75" s="40">
        <v>123</v>
      </c>
      <c r="B75" s="45" t="str">
        <f>VLOOKUP(A75,Riders!$A$2:$E$194,4,FALSE)</f>
        <v>PORTER</v>
      </c>
      <c r="C75" s="45" t="str">
        <f>VLOOKUP(A75,Riders!$A$2:$E$194,5,FALSE)</f>
        <v>Jason</v>
      </c>
      <c r="D75" s="45" t="str">
        <f>VLOOKUP(A75,Riders!$A$2:$E$194,3,FALSE)</f>
        <v>Podium Life p/b Espresso Garage</v>
      </c>
      <c r="E75" s="28"/>
      <c r="F75" s="52" t="str">
        <f t="shared" si="1"/>
        <v>Jason, PORTER</v>
      </c>
    </row>
    <row r="76" spans="1:13" x14ac:dyDescent="0.25">
      <c r="A76" s="40">
        <v>125</v>
      </c>
      <c r="B76" s="45" t="str">
        <f>VLOOKUP(A76,Riders!$A$2:$E$194,4,FALSE)</f>
        <v>CUNNINGHAM</v>
      </c>
      <c r="C76" s="45" t="str">
        <f>VLOOKUP(A76,Riders!$A$2:$E$194,5,FALSE)</f>
        <v>Luke</v>
      </c>
      <c r="D76" s="45" t="str">
        <f>VLOOKUP(A76,Riders!$A$2:$E$194,3,FALSE)</f>
        <v>Podium Life p/b Espresso Garage</v>
      </c>
      <c r="E76" s="28"/>
      <c r="F76" s="52" t="str">
        <f t="shared" si="1"/>
        <v>Luke, CUNNINGHAM</v>
      </c>
    </row>
    <row r="77" spans="1:13" x14ac:dyDescent="0.25">
      <c r="A77" s="40">
        <v>127</v>
      </c>
      <c r="B77" s="45" t="str">
        <f>VLOOKUP(A77,Riders!$A$2:$E$194,4,FALSE)</f>
        <v>KAMPERS</v>
      </c>
      <c r="C77" s="45" t="str">
        <f>VLOOKUP(A77,Riders!$A$2:$E$194,5,FALSE)</f>
        <v>Aidan</v>
      </c>
      <c r="D77" s="45" t="str">
        <f>VLOOKUP(A77,Riders!$A$2:$E$194,3,FALSE)</f>
        <v>Podium Life p/b Espresso Garage</v>
      </c>
      <c r="E77" s="28"/>
      <c r="F77" s="52" t="str">
        <f t="shared" si="1"/>
        <v>Aidan, KAMPERS</v>
      </c>
      <c r="H77" s="52"/>
      <c r="I77" s="52"/>
      <c r="J77" s="52"/>
      <c r="K77" s="52"/>
      <c r="L77" s="52"/>
      <c r="M77" s="52"/>
    </row>
    <row r="78" spans="1:13" x14ac:dyDescent="0.25">
      <c r="A78" s="40">
        <v>129</v>
      </c>
      <c r="B78" s="45" t="str">
        <f>VLOOKUP(A78,Riders!$A$2:$E$194,4,FALSE)</f>
        <v>RASHLEIGH</v>
      </c>
      <c r="C78" s="45" t="str">
        <f>VLOOKUP(A78,Riders!$A$2:$E$194,5,FALSE)</f>
        <v>Stephen</v>
      </c>
      <c r="D78" s="45" t="str">
        <f>VLOOKUP(A78,Riders!$A$2:$E$194,3,FALSE)</f>
        <v>Podium Life p/b Espresso Garage</v>
      </c>
      <c r="E78" s="28"/>
      <c r="F78" s="52" t="str">
        <f t="shared" si="1"/>
        <v>Stephen, RASHLEIGH</v>
      </c>
      <c r="H78" s="52"/>
      <c r="I78" s="52"/>
      <c r="J78" s="52"/>
    </row>
    <row r="79" spans="1:13" x14ac:dyDescent="0.25">
      <c r="A79" s="40">
        <v>131</v>
      </c>
      <c r="B79" s="45" t="str">
        <f>VLOOKUP(A79,Riders!$A$2:$E$194,4,FALSE)</f>
        <v>JOHNSTON</v>
      </c>
      <c r="C79" s="45" t="str">
        <f>VLOOKUP(A79,Riders!$A$2:$E$194,5,FALSE)</f>
        <v>Ian</v>
      </c>
      <c r="D79" s="45" t="str">
        <f>VLOOKUP(A79,Riders!$A$2:$E$194,3,FALSE)</f>
        <v>Hamilton Wheelers Elite Team</v>
      </c>
      <c r="E79" s="28"/>
      <c r="F79" s="52" t="str">
        <f t="shared" si="1"/>
        <v>Ian, JOHNSTON</v>
      </c>
      <c r="H79" s="52">
        <f>A79</f>
        <v>131</v>
      </c>
      <c r="I79" s="52">
        <f>A80</f>
        <v>132</v>
      </c>
      <c r="J79" s="52">
        <f>A81</f>
        <v>133</v>
      </c>
      <c r="K79" s="52">
        <f>A82</f>
        <v>136</v>
      </c>
      <c r="L79" s="52">
        <f>A83</f>
        <v>138</v>
      </c>
      <c r="M79" s="52">
        <f>A84</f>
        <v>139</v>
      </c>
    </row>
    <row r="80" spans="1:13" x14ac:dyDescent="0.25">
      <c r="A80" s="40">
        <v>132</v>
      </c>
      <c r="B80" s="45" t="str">
        <f>VLOOKUP(A80,Riders!$A$2:$E$194,4,FALSE)</f>
        <v>BETTANY</v>
      </c>
      <c r="C80" s="45" t="str">
        <f>VLOOKUP(A80,Riders!$A$2:$E$194,5,FALSE)</f>
        <v>Michael</v>
      </c>
      <c r="D80" s="45" t="str">
        <f>VLOOKUP(A80,Riders!$A$2:$E$194,3,FALSE)</f>
        <v>Hamilton Wheelers Elite Team</v>
      </c>
      <c r="E80" s="28"/>
      <c r="F80" s="52" t="str">
        <f t="shared" si="1"/>
        <v>Michael, BETTANY</v>
      </c>
      <c r="H80" s="52"/>
      <c r="I80" s="52"/>
      <c r="J80" s="52"/>
      <c r="K80" s="52"/>
      <c r="L80" s="52"/>
      <c r="M80" s="52"/>
    </row>
    <row r="81" spans="1:13" x14ac:dyDescent="0.25">
      <c r="A81" s="40">
        <v>133</v>
      </c>
      <c r="B81" s="45" t="str">
        <f>VLOOKUP(A81,Riders!$A$2:$E$194,4,FALSE)</f>
        <v>BROWNHILL</v>
      </c>
      <c r="C81" s="45" t="str">
        <f>VLOOKUP(A81,Riders!$A$2:$E$194,5,FALSE)</f>
        <v>Richard</v>
      </c>
      <c r="D81" s="45" t="str">
        <f>VLOOKUP(A81,Riders!$A$2:$E$194,3,FALSE)</f>
        <v>Hamilton Wheelers Elite Team</v>
      </c>
      <c r="E81" s="28"/>
      <c r="F81" s="52" t="str">
        <f t="shared" si="1"/>
        <v>Richard, BROWNHILL</v>
      </c>
    </row>
    <row r="82" spans="1:13" x14ac:dyDescent="0.25">
      <c r="A82" s="40">
        <v>136</v>
      </c>
      <c r="B82" s="45" t="str">
        <f>VLOOKUP(A82,Riders!$A$2:$E$194,4,FALSE)</f>
        <v>RIDER</v>
      </c>
      <c r="C82" s="45" t="str">
        <f>VLOOKUP(A82,Riders!$A$2:$E$194,5,FALSE)</f>
        <v>Nicholas</v>
      </c>
      <c r="D82" s="45" t="str">
        <f>VLOOKUP(A82,Riders!$A$2:$E$194,3,FALSE)</f>
        <v>Hamilton Wheelers Elite Team</v>
      </c>
      <c r="E82" s="28"/>
      <c r="F82" s="52" t="str">
        <f t="shared" si="1"/>
        <v>Nicholas, RIDER</v>
      </c>
    </row>
    <row r="83" spans="1:13" x14ac:dyDescent="0.25">
      <c r="A83" s="40">
        <v>138</v>
      </c>
      <c r="B83" s="45" t="str">
        <f>VLOOKUP(A83,Riders!$A$2:$E$194,4,FALSE)</f>
        <v>LOWE</v>
      </c>
      <c r="C83" s="45" t="str">
        <f>VLOOKUP(A83,Riders!$A$2:$E$194,5,FALSE)</f>
        <v>Stephen</v>
      </c>
      <c r="D83" s="45" t="str">
        <f>VLOOKUP(A83,Riders!$A$2:$E$194,3,FALSE)</f>
        <v>Hamilton Wheelers Elite Team</v>
      </c>
      <c r="E83" s="28"/>
      <c r="F83" s="52" t="str">
        <f t="shared" si="1"/>
        <v>Stephen, LOWE</v>
      </c>
      <c r="H83" s="52"/>
      <c r="I83" s="52"/>
      <c r="J83" s="52"/>
      <c r="K83" s="52"/>
      <c r="L83" s="52"/>
      <c r="M83" s="52"/>
    </row>
    <row r="84" spans="1:13" x14ac:dyDescent="0.25">
      <c r="A84" s="40">
        <v>139</v>
      </c>
      <c r="B84" s="45" t="str">
        <f>VLOOKUP(A84,Riders!$A$2:$E$194,4,FALSE)</f>
        <v>MEAD</v>
      </c>
      <c r="C84" s="45" t="str">
        <f>VLOOKUP(A84,Riders!$A$2:$E$194,5,FALSE)</f>
        <v>Barry</v>
      </c>
      <c r="D84" s="45" t="str">
        <f>VLOOKUP(A84,Riders!$A$2:$E$194,3,FALSE)</f>
        <v>Hamilton Wheelers Elite Team</v>
      </c>
      <c r="E84" s="28"/>
      <c r="F84" s="52" t="str">
        <f t="shared" si="1"/>
        <v>Barry, MEAD</v>
      </c>
      <c r="H84" s="52"/>
      <c r="I84" s="52"/>
      <c r="J84" s="52"/>
      <c r="K84" s="52"/>
      <c r="L84" s="52"/>
      <c r="M84" s="52"/>
    </row>
    <row r="85" spans="1:13" s="52" customFormat="1" x14ac:dyDescent="0.25">
      <c r="A85" s="40">
        <v>143</v>
      </c>
      <c r="B85" s="45" t="str">
        <f>VLOOKUP(A85,Riders!$A$2:$E$194,4,FALSE)</f>
        <v>MASTERS</v>
      </c>
      <c r="C85" s="45" t="str">
        <f>VLOOKUP(A85,Riders!$A$2:$E$194,5,FALSE)</f>
        <v>Lee</v>
      </c>
      <c r="D85" s="45" t="str">
        <f>VLOOKUP(A85,Riders!$A$2:$E$194,3,FALSE)</f>
        <v>Intervelo p/b Fitzroy Island</v>
      </c>
      <c r="E85" s="28"/>
      <c r="F85" s="52" t="str">
        <f t="shared" ref="F85" si="2">CONCATENATE(C85,", ",B85)</f>
        <v>Lee, MASTERS</v>
      </c>
    </row>
    <row r="86" spans="1:13" s="39" customFormat="1" x14ac:dyDescent="0.25">
      <c r="A86" s="40">
        <v>144</v>
      </c>
      <c r="B86" s="45" t="str">
        <f>VLOOKUP(A86,Riders!$A$2:$E$194,4,FALSE)</f>
        <v>CORE</v>
      </c>
      <c r="C86" s="45" t="str">
        <f>VLOOKUP(A86,Riders!$A$2:$E$194,5,FALSE)</f>
        <v>Craig</v>
      </c>
      <c r="D86" s="45" t="str">
        <f>VLOOKUP(A86,Riders!$A$2:$E$194,3,FALSE)</f>
        <v>Intervelo p/b Fitzroy Island</v>
      </c>
      <c r="E86" s="28"/>
      <c r="F86" s="52" t="str">
        <f t="shared" si="1"/>
        <v>Craig, CORE</v>
      </c>
      <c r="H86" s="52">
        <f>A86</f>
        <v>144</v>
      </c>
      <c r="I86" s="52">
        <f>A87</f>
        <v>145</v>
      </c>
      <c r="J86" s="52">
        <f>A88</f>
        <v>146</v>
      </c>
      <c r="K86" s="52">
        <f>A89</f>
        <v>147</v>
      </c>
      <c r="L86" s="52">
        <f>A90</f>
        <v>148</v>
      </c>
      <c r="M86" s="52"/>
    </row>
    <row r="87" spans="1:13" x14ac:dyDescent="0.25">
      <c r="A87" s="40">
        <v>145</v>
      </c>
      <c r="B87" s="45" t="str">
        <f>VLOOKUP(A87,Riders!$A$2:$E$194,4,FALSE)</f>
        <v>PETERSON</v>
      </c>
      <c r="C87" s="45" t="str">
        <f>VLOOKUP(A87,Riders!$A$2:$E$194,5,FALSE)</f>
        <v>Gerald</v>
      </c>
      <c r="D87" s="45" t="str">
        <f>VLOOKUP(A87,Riders!$A$2:$E$194,3,FALSE)</f>
        <v>Intervelo p/b Fitzroy Island</v>
      </c>
      <c r="E87" s="28"/>
      <c r="F87" s="52" t="str">
        <f t="shared" si="1"/>
        <v>Gerald, PETERSON</v>
      </c>
      <c r="H87" s="52"/>
      <c r="I87" s="52"/>
      <c r="J87" s="52"/>
      <c r="K87" s="52"/>
      <c r="L87" s="52"/>
      <c r="M87" s="52"/>
    </row>
    <row r="88" spans="1:13" x14ac:dyDescent="0.25">
      <c r="A88" s="40">
        <v>146</v>
      </c>
      <c r="B88" s="45" t="str">
        <f>VLOOKUP(A88,Riders!$A$2:$E$194,4,FALSE)</f>
        <v>CLAIRS</v>
      </c>
      <c r="C88" s="45" t="str">
        <f>VLOOKUP(A88,Riders!$A$2:$E$194,5,FALSE)</f>
        <v>Ales</v>
      </c>
      <c r="D88" s="45" t="str">
        <f>VLOOKUP(A88,Riders!$A$2:$E$194,3,FALSE)</f>
        <v>Intervelo p/b Fitzroy Island</v>
      </c>
      <c r="E88" s="28"/>
      <c r="F88" s="52" t="str">
        <f t="shared" si="1"/>
        <v>Ales, CLAIRS</v>
      </c>
    </row>
    <row r="89" spans="1:13" x14ac:dyDescent="0.25">
      <c r="A89" s="10">
        <v>147</v>
      </c>
      <c r="B89" s="45" t="str">
        <f>VLOOKUP(A89,Riders!$A$2:$E$194,4,FALSE)</f>
        <v>GOUGH</v>
      </c>
      <c r="C89" s="45" t="str">
        <f>VLOOKUP(A89,Riders!$A$2:$E$194,5,FALSE)</f>
        <v>Alex</v>
      </c>
      <c r="D89" s="45" t="str">
        <f>VLOOKUP(A89,Riders!$A$2:$E$194,3,FALSE)</f>
        <v>Intervelo p/b Fitzroy Island</v>
      </c>
      <c r="E89" s="28"/>
      <c r="F89" s="52" t="str">
        <f t="shared" si="1"/>
        <v>Alex, GOUGH</v>
      </c>
    </row>
    <row r="90" spans="1:13" x14ac:dyDescent="0.25">
      <c r="A90" s="10">
        <v>148</v>
      </c>
      <c r="B90" s="45" t="str">
        <f>VLOOKUP(A90,Riders!$A$2:$E$194,4,FALSE)</f>
        <v>GEORGESON</v>
      </c>
      <c r="C90" s="45" t="str">
        <f>VLOOKUP(A90,Riders!$A$2:$E$194,5,FALSE)</f>
        <v>William</v>
      </c>
      <c r="D90" s="45" t="str">
        <f>VLOOKUP(A90,Riders!$A$2:$E$194,3,FALSE)</f>
        <v>Intervelo p/b Fitzroy Island</v>
      </c>
      <c r="F90" s="52" t="str">
        <f t="shared" si="1"/>
        <v>William, GEORGESON</v>
      </c>
      <c r="H90" s="52"/>
      <c r="I90" s="52"/>
      <c r="J90" s="52"/>
      <c r="K90" s="52"/>
      <c r="L90" s="52"/>
      <c r="M90" s="52"/>
    </row>
    <row r="91" spans="1:13" x14ac:dyDescent="0.25">
      <c r="A91" s="10">
        <v>151</v>
      </c>
      <c r="B91" s="45" t="str">
        <f>VLOOKUP(A91,Riders!$A$2:$E$194,4,FALSE)</f>
        <v>COSIER</v>
      </c>
      <c r="C91" s="45" t="str">
        <f>VLOOKUP(A91,Riders!$A$2:$E$194,5,FALSE)</f>
        <v>Jameson</v>
      </c>
      <c r="D91" s="45" t="str">
        <f>VLOOKUP(A91,Riders!$A$2:$E$194,3,FALSE)</f>
        <v>McDonalds Downunder</v>
      </c>
      <c r="F91" s="52" t="str">
        <f t="shared" si="1"/>
        <v>Jameson, COSIER</v>
      </c>
      <c r="H91" s="52">
        <f>A91</f>
        <v>151</v>
      </c>
      <c r="I91" s="52">
        <f>A92</f>
        <v>152</v>
      </c>
      <c r="J91" s="52">
        <f>A93</f>
        <v>154</v>
      </c>
      <c r="K91" s="52">
        <f>A94</f>
        <v>155</v>
      </c>
      <c r="L91" s="52">
        <f>A95</f>
        <v>156</v>
      </c>
      <c r="M91" s="52">
        <f>A96</f>
        <v>158</v>
      </c>
    </row>
    <row r="92" spans="1:13" x14ac:dyDescent="0.25">
      <c r="A92" s="10">
        <v>152</v>
      </c>
      <c r="B92" s="45" t="str">
        <f>VLOOKUP(A92,Riders!$A$2:$E$194,4,FALSE)</f>
        <v>WARDROP</v>
      </c>
      <c r="C92" s="45" t="str">
        <f>VLOOKUP(A92,Riders!$A$2:$E$194,5,FALSE)</f>
        <v>Jackson</v>
      </c>
      <c r="D92" s="45" t="str">
        <f>VLOOKUP(A92,Riders!$A$2:$E$194,3,FALSE)</f>
        <v>McDonalds Downunder</v>
      </c>
      <c r="F92" s="52" t="str">
        <f t="shared" si="1"/>
        <v>Jackson, WARDROP</v>
      </c>
    </row>
    <row r="93" spans="1:13" x14ac:dyDescent="0.25">
      <c r="A93" s="10">
        <v>154</v>
      </c>
      <c r="B93" s="45" t="str">
        <f>VLOOKUP(A93,Riders!$A$2:$E$194,4,FALSE)</f>
        <v>MAYCOCK</v>
      </c>
      <c r="C93" s="45" t="str">
        <f>VLOOKUP(A93,Riders!$A$2:$E$194,5,FALSE)</f>
        <v>Mitchell</v>
      </c>
      <c r="D93" s="45" t="str">
        <f>VLOOKUP(A93,Riders!$A$2:$E$194,3,FALSE)</f>
        <v>McDonalds Downunder</v>
      </c>
      <c r="F93" s="52" t="str">
        <f t="shared" si="1"/>
        <v>Mitchell, MAYCOCK</v>
      </c>
    </row>
    <row r="94" spans="1:13" x14ac:dyDescent="0.25">
      <c r="A94" s="10">
        <v>155</v>
      </c>
      <c r="B94" s="45" t="str">
        <f>VLOOKUP(A94,Riders!$A$2:$E$194,4,FALSE)</f>
        <v>COLE</v>
      </c>
      <c r="C94" s="45" t="str">
        <f>VLOOKUP(A94,Riders!$A$2:$E$194,5,FALSE)</f>
        <v>Brendan</v>
      </c>
      <c r="D94" s="45" t="str">
        <f>VLOOKUP(A94,Riders!$A$2:$E$194,3,FALSE)</f>
        <v>McDonalds Downunder</v>
      </c>
      <c r="F94" s="52" t="str">
        <f t="shared" si="1"/>
        <v>Brendan, COLE</v>
      </c>
    </row>
    <row r="95" spans="1:13" x14ac:dyDescent="0.25">
      <c r="A95" s="10">
        <v>156</v>
      </c>
      <c r="B95" s="45" t="str">
        <f>VLOOKUP(A95,Riders!$A$2:$E$194,4,FALSE)</f>
        <v>MOBBERLEY</v>
      </c>
      <c r="C95" s="45" t="str">
        <f>VLOOKUP(A95,Riders!$A$2:$E$194,5,FALSE)</f>
        <v>Sam</v>
      </c>
      <c r="D95" s="45" t="str">
        <f>VLOOKUP(A95,Riders!$A$2:$E$194,3,FALSE)</f>
        <v>McDonalds Downunder</v>
      </c>
      <c r="F95" s="52" t="str">
        <f t="shared" si="1"/>
        <v>Sam, MOBBERLEY</v>
      </c>
    </row>
    <row r="96" spans="1:13" x14ac:dyDescent="0.25">
      <c r="A96" s="10">
        <v>158</v>
      </c>
      <c r="B96" s="45" t="str">
        <f>VLOOKUP(A96,Riders!$A$2:$E$194,4,FALSE)</f>
        <v>HERFOS</v>
      </c>
      <c r="C96" s="45" t="str">
        <f>VLOOKUP(A96,Riders!$A$2:$E$194,5,FALSE)</f>
        <v>Troy</v>
      </c>
      <c r="D96" s="45" t="str">
        <f>VLOOKUP(A96,Riders!$A$2:$E$194,3,FALSE)</f>
        <v>McDonalds Downunder</v>
      </c>
      <c r="F96" s="52" t="str">
        <f t="shared" si="1"/>
        <v>Troy, HERFOS</v>
      </c>
      <c r="H96" s="52"/>
      <c r="I96" s="52"/>
      <c r="J96" s="52"/>
      <c r="K96" s="52"/>
      <c r="L96" s="52"/>
      <c r="M96" s="52"/>
    </row>
    <row r="97" spans="1:13" x14ac:dyDescent="0.25">
      <c r="A97" s="10">
        <v>161</v>
      </c>
      <c r="B97" s="45" t="str">
        <f>VLOOKUP(A97,Riders!$A$2:$E$194,4,FALSE)</f>
        <v>GROVES</v>
      </c>
      <c r="C97" s="45" t="str">
        <f>VLOOKUP(A97,Riders!$A$2:$E$194,5,FALSE)</f>
        <v>Kaden</v>
      </c>
      <c r="D97" s="45" t="str">
        <f>VLOOKUP(A97,Riders!$A$2:$E$194,3,FALSE)</f>
        <v>Brisbane Camperland</v>
      </c>
      <c r="F97" s="52" t="str">
        <f t="shared" si="1"/>
        <v>Kaden, GROVES</v>
      </c>
      <c r="H97" s="52">
        <f>A97</f>
        <v>161</v>
      </c>
      <c r="I97" s="52">
        <f>A98</f>
        <v>162</v>
      </c>
      <c r="J97" s="52">
        <f>A99</f>
        <v>163</v>
      </c>
      <c r="K97" s="52">
        <f>A100</f>
        <v>166</v>
      </c>
      <c r="L97" s="52">
        <f>A101</f>
        <v>167</v>
      </c>
      <c r="M97" s="52">
        <f>A102</f>
        <v>170</v>
      </c>
    </row>
    <row r="98" spans="1:13" x14ac:dyDescent="0.25">
      <c r="A98" s="10">
        <v>162</v>
      </c>
      <c r="B98" s="45" t="str">
        <f>VLOOKUP(A98,Riders!$A$2:$E$194,4,FALSE)</f>
        <v>FREIBERG</v>
      </c>
      <c r="C98" s="45" t="str">
        <f>VLOOKUP(A98,Riders!$A$2:$E$194,5,FALSE)</f>
        <v>John</v>
      </c>
      <c r="D98" s="45" t="str">
        <f>VLOOKUP(A98,Riders!$A$2:$E$194,3,FALSE)</f>
        <v>Brisbane Camperland</v>
      </c>
      <c r="F98" s="52" t="str">
        <f t="shared" si="1"/>
        <v>John, FREIBERG</v>
      </c>
    </row>
    <row r="99" spans="1:13" x14ac:dyDescent="0.25">
      <c r="A99" s="10">
        <v>163</v>
      </c>
      <c r="B99" s="45" t="str">
        <f>VLOOKUP(A99,Riders!$A$2:$E$194,4,FALSE)</f>
        <v>REARDON</v>
      </c>
      <c r="C99" s="45" t="str">
        <f>VLOOKUP(A99,Riders!$A$2:$E$194,5,FALSE)</f>
        <v>Connor</v>
      </c>
      <c r="D99" s="45" t="str">
        <f>VLOOKUP(A99,Riders!$A$2:$E$194,3,FALSE)</f>
        <v>Brisbane Camperland</v>
      </c>
      <c r="F99" s="52" t="str">
        <f t="shared" si="1"/>
        <v>Connor, REARDON</v>
      </c>
    </row>
    <row r="100" spans="1:13" x14ac:dyDescent="0.25">
      <c r="A100" s="10">
        <v>166</v>
      </c>
      <c r="B100" s="45" t="str">
        <f>VLOOKUP(A100,Riders!$A$2:$E$194,4,FALSE)</f>
        <v>VAN DER VLIET</v>
      </c>
      <c r="C100" s="45" t="str">
        <f>VLOOKUP(A100,Riders!$A$2:$E$194,5,FALSE)</f>
        <v>Jake</v>
      </c>
      <c r="D100" s="45" t="str">
        <f>VLOOKUP(A100,Riders!$A$2:$E$194,3,FALSE)</f>
        <v>Brisbane Camperland</v>
      </c>
      <c r="F100" s="52" t="str">
        <f t="shared" si="1"/>
        <v>Jake, VAN DER VLIET</v>
      </c>
    </row>
    <row r="101" spans="1:13" x14ac:dyDescent="0.25">
      <c r="A101" s="10">
        <v>167</v>
      </c>
      <c r="B101" s="45" t="str">
        <f>VLOOKUP(A101,Riders!$A$2:$E$194,4,FALSE)</f>
        <v>RUDOLPH</v>
      </c>
      <c r="C101" s="45" t="str">
        <f>VLOOKUP(A101,Riders!$A$2:$E$194,5,FALSE)</f>
        <v>Malcolm</v>
      </c>
      <c r="D101" s="45" t="str">
        <f>VLOOKUP(A101,Riders!$A$2:$E$194,3,FALSE)</f>
        <v>Brisbane Camperland</v>
      </c>
      <c r="F101" s="52" t="str">
        <f t="shared" si="1"/>
        <v>Malcolm, RUDOLPH</v>
      </c>
    </row>
    <row r="102" spans="1:13" x14ac:dyDescent="0.25">
      <c r="A102" s="10">
        <v>170</v>
      </c>
      <c r="B102" s="45" t="str">
        <f>VLOOKUP(A102,Riders!$A$2:$E$194,4,FALSE)</f>
        <v>SWEENY</v>
      </c>
      <c r="C102" s="45" t="str">
        <f>VLOOKUP(A102,Riders!$A$2:$E$194,5,FALSE)</f>
        <v>Harry</v>
      </c>
      <c r="D102" s="45" t="str">
        <f>VLOOKUP(A102,Riders!$A$2:$E$194,3,FALSE)</f>
        <v>Brisbane Camperland</v>
      </c>
      <c r="F102" s="52" t="str">
        <f t="shared" si="1"/>
        <v>Harry, SWEENY</v>
      </c>
      <c r="H102" s="52"/>
      <c r="I102" s="52"/>
      <c r="J102" s="52"/>
      <c r="K102" s="52"/>
      <c r="L102" s="52"/>
      <c r="M102" s="52"/>
    </row>
    <row r="103" spans="1:13" x14ac:dyDescent="0.25">
      <c r="A103" s="10">
        <v>171</v>
      </c>
      <c r="B103" s="45" t="str">
        <f>VLOOKUP(A103,Riders!$A$2:$E$194,4,FALSE)</f>
        <v>MURRAY</v>
      </c>
      <c r="C103" s="45" t="str">
        <f>VLOOKUP(A103,Riders!$A$2:$E$194,5,FALSE)</f>
        <v>Matthew</v>
      </c>
      <c r="D103" s="45" t="str">
        <f>VLOOKUP(A103,Riders!$A$2:$E$194,3,FALSE)</f>
        <v>Champion System</v>
      </c>
      <c r="F103" s="52" t="str">
        <f t="shared" si="1"/>
        <v>Matthew, MURRAY</v>
      </c>
      <c r="H103" s="52">
        <f>A103</f>
        <v>171</v>
      </c>
      <c r="I103" s="52">
        <f>A104</f>
        <v>172</v>
      </c>
      <c r="J103" s="52">
        <f>A105</f>
        <v>173</v>
      </c>
      <c r="K103" s="52">
        <f>A106</f>
        <v>174</v>
      </c>
      <c r="L103" s="52">
        <f>A107</f>
        <v>176</v>
      </c>
      <c r="M103" s="52"/>
    </row>
    <row r="104" spans="1:13" x14ac:dyDescent="0.25">
      <c r="A104" s="10">
        <v>172</v>
      </c>
      <c r="B104" s="45" t="str">
        <f>VLOOKUP(A104,Riders!$A$2:$E$194,4,FALSE)</f>
        <v>SOUTHGATE</v>
      </c>
      <c r="C104" s="45" t="str">
        <f>VLOOKUP(A104,Riders!$A$2:$E$194,5,FALSE)</f>
        <v>George</v>
      </c>
      <c r="D104" s="45" t="str">
        <f>VLOOKUP(A104,Riders!$A$2:$E$194,3,FALSE)</f>
        <v>Champion System</v>
      </c>
      <c r="F104" s="52" t="str">
        <f t="shared" si="1"/>
        <v>George, SOUTHGATE</v>
      </c>
    </row>
    <row r="105" spans="1:13" x14ac:dyDescent="0.25">
      <c r="A105" s="10">
        <v>173</v>
      </c>
      <c r="B105" s="45" t="str">
        <f>VLOOKUP(A105,Riders!$A$2:$E$194,4,FALSE)</f>
        <v>PIERCE</v>
      </c>
      <c r="C105" s="45" t="str">
        <f>VLOOKUP(A105,Riders!$A$2:$E$194,5,FALSE)</f>
        <v>Mark</v>
      </c>
      <c r="D105" s="45" t="str">
        <f>VLOOKUP(A105,Riders!$A$2:$E$194,3,FALSE)</f>
        <v>Champion System</v>
      </c>
      <c r="F105" s="52" t="str">
        <f t="shared" si="1"/>
        <v>Mark, PIERCE</v>
      </c>
    </row>
    <row r="106" spans="1:13" x14ac:dyDescent="0.25">
      <c r="A106" s="10">
        <v>174</v>
      </c>
      <c r="B106" s="45" t="str">
        <f>VLOOKUP(A106,Riders!$A$2:$E$194,4,FALSE)</f>
        <v>RYAN</v>
      </c>
      <c r="C106" s="45" t="str">
        <f>VLOOKUP(A106,Riders!$A$2:$E$194,5,FALSE)</f>
        <v>Michael</v>
      </c>
      <c r="D106" s="45" t="str">
        <f>VLOOKUP(A106,Riders!$A$2:$E$194,3,FALSE)</f>
        <v>Champion System</v>
      </c>
      <c r="F106" s="52" t="str">
        <f t="shared" si="1"/>
        <v>Michael, RYAN</v>
      </c>
    </row>
    <row r="107" spans="1:13" x14ac:dyDescent="0.25">
      <c r="A107" s="10">
        <v>176</v>
      </c>
      <c r="B107" s="45" t="str">
        <f>VLOOKUP(A107,Riders!$A$2:$E$194,4,FALSE)</f>
        <v>JOSEY</v>
      </c>
      <c r="C107" s="45" t="str">
        <f>VLOOKUP(A107,Riders!$A$2:$E$194,5,FALSE)</f>
        <v>Nicholas</v>
      </c>
      <c r="D107" s="45" t="str">
        <f>VLOOKUP(A107,Riders!$A$2:$E$194,3,FALSE)</f>
        <v>Champion System</v>
      </c>
      <c r="F107" s="52" t="str">
        <f t="shared" si="1"/>
        <v>Nicholas, JOSEY</v>
      </c>
    </row>
  </sheetData>
  <sortState ref="A2:D102">
    <sortCondition ref="A2:A102"/>
    <sortCondition ref="D2:D10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5"/>
  <sheetViews>
    <sheetView topLeftCell="A91" workbookViewId="0">
      <selection activeCell="A115" sqref="A115"/>
    </sheetView>
  </sheetViews>
  <sheetFormatPr defaultRowHeight="15" x14ac:dyDescent="0.25"/>
  <cols>
    <col min="1" max="1" width="6.140625" style="10" bestFit="1" customWidth="1"/>
    <col min="2" max="2" width="12.140625" style="10" bestFit="1" customWidth="1"/>
    <col min="3" max="3" width="65.140625" style="10" bestFit="1" customWidth="1"/>
    <col min="4" max="4" width="23.28515625" style="21" bestFit="1" customWidth="1"/>
    <col min="5" max="5" width="14.42578125" style="22" customWidth="1"/>
    <col min="6" max="6" width="29.85546875" style="22" bestFit="1" customWidth="1"/>
    <col min="7" max="7" width="11.7109375" style="23" customWidth="1"/>
    <col min="8" max="8" width="11.28515625" style="21" customWidth="1"/>
    <col min="9" max="9" width="23.85546875" bestFit="1" customWidth="1"/>
  </cols>
  <sheetData>
    <row r="1" spans="1:9" x14ac:dyDescent="0.25">
      <c r="A1" s="12" t="s">
        <v>70</v>
      </c>
      <c r="B1" s="12" t="s">
        <v>71</v>
      </c>
      <c r="C1" s="12" t="s">
        <v>2</v>
      </c>
      <c r="D1" s="13" t="s">
        <v>72</v>
      </c>
      <c r="E1" s="14" t="s">
        <v>73</v>
      </c>
      <c r="F1" s="14"/>
      <c r="G1" s="15" t="s">
        <v>74</v>
      </c>
      <c r="H1" s="12" t="s">
        <v>75</v>
      </c>
    </row>
    <row r="2" spans="1:9" x14ac:dyDescent="0.25">
      <c r="A2" s="29">
        <v>1</v>
      </c>
      <c r="B2" s="16"/>
      <c r="C2" s="31" t="s">
        <v>188</v>
      </c>
      <c r="D2" s="26" t="s">
        <v>97</v>
      </c>
      <c r="E2" s="26" t="s">
        <v>21</v>
      </c>
      <c r="F2" s="17" t="str">
        <f>CONCATENATE(E2,", ",D2)</f>
        <v>Daniel, LUKE</v>
      </c>
      <c r="G2" s="42" t="s">
        <v>323</v>
      </c>
      <c r="H2" s="19">
        <v>36061</v>
      </c>
      <c r="I2" t="s">
        <v>330</v>
      </c>
    </row>
    <row r="3" spans="1:9" x14ac:dyDescent="0.25">
      <c r="A3" s="29">
        <v>2</v>
      </c>
      <c r="B3" s="16"/>
      <c r="C3" s="31" t="s">
        <v>188</v>
      </c>
      <c r="D3" s="26" t="s">
        <v>95</v>
      </c>
      <c r="E3" s="26" t="s">
        <v>20</v>
      </c>
      <c r="F3" s="17" t="str">
        <f t="shared" ref="F3:F66" si="0">CONCATENATE(E3,", ",D3)</f>
        <v>Ryan, FORD</v>
      </c>
      <c r="G3" s="42" t="s">
        <v>323</v>
      </c>
      <c r="H3" s="19">
        <v>29295</v>
      </c>
      <c r="I3" t="s">
        <v>330</v>
      </c>
    </row>
    <row r="4" spans="1:9" x14ac:dyDescent="0.25">
      <c r="A4" s="29">
        <v>3</v>
      </c>
      <c r="B4" s="16"/>
      <c r="C4" s="31" t="s">
        <v>188</v>
      </c>
      <c r="D4" s="26" t="s">
        <v>127</v>
      </c>
      <c r="E4" s="26" t="s">
        <v>128</v>
      </c>
      <c r="F4" s="17" t="str">
        <f t="shared" si="0"/>
        <v>Patrick, KENNEDY</v>
      </c>
      <c r="G4" s="42" t="s">
        <v>323</v>
      </c>
      <c r="H4" s="19">
        <v>36063</v>
      </c>
      <c r="I4" t="s">
        <v>330</v>
      </c>
    </row>
    <row r="5" spans="1:9" x14ac:dyDescent="0.25">
      <c r="A5" s="29">
        <v>4</v>
      </c>
      <c r="B5" s="16"/>
      <c r="C5" s="31" t="s">
        <v>188</v>
      </c>
      <c r="D5" s="26" t="s">
        <v>204</v>
      </c>
      <c r="E5" s="26" t="s">
        <v>274</v>
      </c>
      <c r="F5" s="17" t="str">
        <f t="shared" si="0"/>
        <v>Sebastian, BERWICK</v>
      </c>
      <c r="G5" s="42" t="s">
        <v>323</v>
      </c>
      <c r="H5" s="19">
        <v>36509</v>
      </c>
      <c r="I5" t="s">
        <v>330</v>
      </c>
    </row>
    <row r="6" spans="1:9" x14ac:dyDescent="0.25">
      <c r="A6" s="29">
        <v>5</v>
      </c>
      <c r="B6" s="16"/>
      <c r="C6" s="31" t="s">
        <v>188</v>
      </c>
      <c r="D6" s="26" t="s">
        <v>205</v>
      </c>
      <c r="E6" s="26" t="s">
        <v>275</v>
      </c>
      <c r="F6" s="17" t="str">
        <f t="shared" si="0"/>
        <v>Alexander, MENA</v>
      </c>
      <c r="G6" s="42" t="s">
        <v>323</v>
      </c>
      <c r="H6" s="19">
        <v>36407</v>
      </c>
      <c r="I6" t="s">
        <v>330</v>
      </c>
    </row>
    <row r="7" spans="1:9" x14ac:dyDescent="0.25">
      <c r="A7" s="29">
        <v>6</v>
      </c>
      <c r="B7" s="16"/>
      <c r="C7" s="31" t="s">
        <v>188</v>
      </c>
      <c r="D7" s="26" t="s">
        <v>178</v>
      </c>
      <c r="E7" s="26" t="s">
        <v>177</v>
      </c>
      <c r="F7" s="17" t="str">
        <f t="shared" si="0"/>
        <v>Colin, CHAPMAN</v>
      </c>
      <c r="G7" s="42" t="s">
        <v>323</v>
      </c>
      <c r="H7" s="19">
        <v>36035</v>
      </c>
      <c r="I7" t="s">
        <v>330</v>
      </c>
    </row>
    <row r="8" spans="1:9" x14ac:dyDescent="0.25">
      <c r="A8" s="29">
        <v>7</v>
      </c>
      <c r="B8" s="16"/>
      <c r="C8" s="31" t="s">
        <v>188</v>
      </c>
      <c r="D8" s="26" t="s">
        <v>19</v>
      </c>
      <c r="E8" s="26" t="s">
        <v>20</v>
      </c>
      <c r="F8" s="17" t="str">
        <f t="shared" si="0"/>
        <v>Ryan, WILSON</v>
      </c>
      <c r="G8" s="42" t="s">
        <v>325</v>
      </c>
      <c r="H8" s="19">
        <v>29295</v>
      </c>
      <c r="I8" t="s">
        <v>331</v>
      </c>
    </row>
    <row r="9" spans="1:9" x14ac:dyDescent="0.25">
      <c r="A9" s="29">
        <v>8</v>
      </c>
      <c r="B9" s="16"/>
      <c r="C9" s="31" t="s">
        <v>188</v>
      </c>
      <c r="D9" s="26" t="s">
        <v>13</v>
      </c>
      <c r="E9" s="26" t="s">
        <v>41</v>
      </c>
      <c r="F9" s="17" t="str">
        <f t="shared" si="0"/>
        <v>Richard, ALLEN</v>
      </c>
      <c r="G9" s="42" t="s">
        <v>324</v>
      </c>
      <c r="H9" s="19">
        <v>25786</v>
      </c>
      <c r="I9" t="s">
        <v>332</v>
      </c>
    </row>
    <row r="10" spans="1:9" x14ac:dyDescent="0.25">
      <c r="A10" s="29">
        <v>9</v>
      </c>
      <c r="B10" s="16"/>
      <c r="C10" s="31" t="s">
        <v>188</v>
      </c>
      <c r="D10" s="26" t="s">
        <v>206</v>
      </c>
      <c r="E10" s="26" t="s">
        <v>167</v>
      </c>
      <c r="F10" s="17" t="str">
        <f t="shared" si="0"/>
        <v>Travis, SIMPSON</v>
      </c>
      <c r="G10" s="42" t="s">
        <v>325</v>
      </c>
      <c r="H10" s="19">
        <v>33348</v>
      </c>
      <c r="I10" t="s">
        <v>332</v>
      </c>
    </row>
    <row r="11" spans="1:9" x14ac:dyDescent="0.25">
      <c r="A11" s="29">
        <v>10</v>
      </c>
      <c r="B11" s="16"/>
      <c r="C11" s="31" t="s">
        <v>188</v>
      </c>
      <c r="D11" s="26" t="s">
        <v>155</v>
      </c>
      <c r="E11" s="26" t="s">
        <v>30</v>
      </c>
      <c r="F11" s="17" t="str">
        <f t="shared" si="0"/>
        <v>Tom, GOUGH</v>
      </c>
      <c r="G11" s="42" t="s">
        <v>323</v>
      </c>
      <c r="H11" s="19">
        <v>35857</v>
      </c>
      <c r="I11" t="s">
        <v>330</v>
      </c>
    </row>
    <row r="12" spans="1:9" x14ac:dyDescent="0.25">
      <c r="A12" s="25">
        <v>11</v>
      </c>
      <c r="B12" s="16"/>
      <c r="C12" s="32" t="s">
        <v>189</v>
      </c>
      <c r="D12" s="26" t="s">
        <v>61</v>
      </c>
      <c r="E12" s="26" t="s">
        <v>62</v>
      </c>
      <c r="F12" s="17" t="str">
        <f t="shared" si="0"/>
        <v>Ric, BAKER</v>
      </c>
      <c r="G12" s="42" t="s">
        <v>325</v>
      </c>
      <c r="H12" s="18">
        <v>31373</v>
      </c>
      <c r="I12" t="s">
        <v>325</v>
      </c>
    </row>
    <row r="13" spans="1:9" x14ac:dyDescent="0.25">
      <c r="A13" s="25">
        <v>12</v>
      </c>
      <c r="B13" s="16"/>
      <c r="C13" s="32" t="s">
        <v>189</v>
      </c>
      <c r="D13" s="26" t="s">
        <v>92</v>
      </c>
      <c r="E13" s="26" t="s">
        <v>30</v>
      </c>
      <c r="F13" s="17" t="str">
        <f t="shared" si="0"/>
        <v>Tom, COATES</v>
      </c>
      <c r="G13" s="42" t="s">
        <v>325</v>
      </c>
      <c r="H13" s="18">
        <v>33807</v>
      </c>
      <c r="I13" t="s">
        <v>325</v>
      </c>
    </row>
    <row r="14" spans="1:9" x14ac:dyDescent="0.25">
      <c r="A14" s="25">
        <v>13</v>
      </c>
      <c r="B14" s="16"/>
      <c r="C14" s="32" t="s">
        <v>189</v>
      </c>
      <c r="D14" s="26" t="s">
        <v>207</v>
      </c>
      <c r="E14" s="26" t="s">
        <v>120</v>
      </c>
      <c r="F14" s="17" t="str">
        <f t="shared" si="0"/>
        <v>Brendon, WOODESON</v>
      </c>
      <c r="G14" s="42" t="s">
        <v>325</v>
      </c>
      <c r="H14" s="18">
        <v>33727</v>
      </c>
      <c r="I14" t="s">
        <v>325</v>
      </c>
    </row>
    <row r="15" spans="1:9" x14ac:dyDescent="0.25">
      <c r="A15" s="25">
        <v>14</v>
      </c>
      <c r="B15" s="16"/>
      <c r="C15" s="32" t="s">
        <v>189</v>
      </c>
      <c r="D15" s="26" t="s">
        <v>208</v>
      </c>
      <c r="E15" s="26" t="s">
        <v>32</v>
      </c>
      <c r="F15" s="17" t="str">
        <f t="shared" si="0"/>
        <v>Luke, DHNARAM</v>
      </c>
      <c r="G15" s="42" t="s">
        <v>325</v>
      </c>
      <c r="H15" s="18">
        <v>32061</v>
      </c>
      <c r="I15" t="s">
        <v>325</v>
      </c>
    </row>
    <row r="16" spans="1:9" x14ac:dyDescent="0.25">
      <c r="A16" s="25">
        <v>15</v>
      </c>
      <c r="B16" s="16"/>
      <c r="C16" s="32" t="s">
        <v>189</v>
      </c>
      <c r="D16" s="26" t="s">
        <v>96</v>
      </c>
      <c r="E16" s="26" t="s">
        <v>40</v>
      </c>
      <c r="F16" s="17" t="str">
        <f t="shared" si="0"/>
        <v>Joshua, BEIKOFF</v>
      </c>
      <c r="G16" s="42" t="s">
        <v>323</v>
      </c>
      <c r="H16" s="18">
        <v>36028</v>
      </c>
      <c r="I16" t="s">
        <v>330</v>
      </c>
    </row>
    <row r="17" spans="1:9" x14ac:dyDescent="0.25">
      <c r="A17" s="25">
        <v>16</v>
      </c>
      <c r="B17" s="16"/>
      <c r="C17" s="32" t="s">
        <v>189</v>
      </c>
      <c r="D17" s="26" t="s">
        <v>114</v>
      </c>
      <c r="E17" s="26" t="s">
        <v>115</v>
      </c>
      <c r="F17" s="17" t="str">
        <f t="shared" si="0"/>
        <v>Elijah, DAVIS</v>
      </c>
      <c r="G17" s="42" t="s">
        <v>323</v>
      </c>
      <c r="H17" s="18">
        <v>35972</v>
      </c>
      <c r="I17" t="s">
        <v>330</v>
      </c>
    </row>
    <row r="18" spans="1:9" x14ac:dyDescent="0.25">
      <c r="A18" s="25">
        <v>17</v>
      </c>
      <c r="B18" s="16"/>
      <c r="C18" s="32" t="s">
        <v>189</v>
      </c>
      <c r="D18" s="26" t="s">
        <v>209</v>
      </c>
      <c r="E18" s="26" t="s">
        <v>36</v>
      </c>
      <c r="F18" s="17" t="str">
        <f t="shared" si="0"/>
        <v>Mark, RENDER</v>
      </c>
      <c r="G18" s="42" t="s">
        <v>324</v>
      </c>
      <c r="H18" s="18">
        <v>27799</v>
      </c>
      <c r="I18" t="s">
        <v>333</v>
      </c>
    </row>
    <row r="19" spans="1:9" x14ac:dyDescent="0.25">
      <c r="A19" s="25">
        <v>18</v>
      </c>
      <c r="B19" s="16"/>
      <c r="C19" s="33" t="s">
        <v>189</v>
      </c>
      <c r="D19" s="26" t="s">
        <v>210</v>
      </c>
      <c r="E19" s="26" t="s">
        <v>276</v>
      </c>
      <c r="F19" s="17" t="str">
        <f t="shared" si="0"/>
        <v>Liam, MACKNIGHT</v>
      </c>
      <c r="G19" s="42" t="s">
        <v>323</v>
      </c>
      <c r="H19" s="18">
        <v>35691</v>
      </c>
      <c r="I19" t="s">
        <v>325</v>
      </c>
    </row>
    <row r="20" spans="1:9" x14ac:dyDescent="0.25">
      <c r="A20" s="25">
        <v>19</v>
      </c>
      <c r="B20" s="16"/>
      <c r="C20" s="32" t="s">
        <v>189</v>
      </c>
      <c r="D20" s="26" t="s">
        <v>109</v>
      </c>
      <c r="E20" s="26" t="s">
        <v>110</v>
      </c>
      <c r="F20" s="17" t="str">
        <f t="shared" si="0"/>
        <v>Paul, MELLERS</v>
      </c>
      <c r="G20" s="42" t="s">
        <v>325</v>
      </c>
      <c r="H20" s="18">
        <v>31981</v>
      </c>
      <c r="I20" t="s">
        <v>325</v>
      </c>
    </row>
    <row r="21" spans="1:9" x14ac:dyDescent="0.25">
      <c r="A21" s="25">
        <v>20</v>
      </c>
      <c r="B21" s="16"/>
      <c r="C21" s="32" t="s">
        <v>189</v>
      </c>
      <c r="D21" s="35" t="s">
        <v>211</v>
      </c>
      <c r="E21" s="35" t="s">
        <v>277</v>
      </c>
      <c r="F21" s="17" t="str">
        <f t="shared" si="0"/>
        <v>Cade, WASS</v>
      </c>
      <c r="G21" s="42" t="s">
        <v>325</v>
      </c>
      <c r="H21" s="18">
        <v>33910</v>
      </c>
      <c r="I21" t="s">
        <v>325</v>
      </c>
    </row>
    <row r="22" spans="1:9" x14ac:dyDescent="0.25">
      <c r="A22" s="29">
        <v>21</v>
      </c>
      <c r="B22" s="16"/>
      <c r="C22" s="31" t="s">
        <v>190</v>
      </c>
      <c r="D22" s="26" t="s">
        <v>117</v>
      </c>
      <c r="E22" s="26" t="s">
        <v>118</v>
      </c>
      <c r="F22" s="17" t="str">
        <f t="shared" si="0"/>
        <v>Kyle, MARWOOD</v>
      </c>
      <c r="G22" s="42" t="s">
        <v>325</v>
      </c>
      <c r="H22" s="18" t="s">
        <v>326</v>
      </c>
      <c r="I22" t="s">
        <v>325</v>
      </c>
    </row>
    <row r="23" spans="1:9" x14ac:dyDescent="0.25">
      <c r="A23" s="29">
        <v>22</v>
      </c>
      <c r="B23" s="16"/>
      <c r="C23" s="31" t="s">
        <v>190</v>
      </c>
      <c r="D23" s="26" t="s">
        <v>119</v>
      </c>
      <c r="E23" s="26" t="s">
        <v>120</v>
      </c>
      <c r="F23" s="17" t="str">
        <f t="shared" si="0"/>
        <v>Brendon, BRAUER</v>
      </c>
      <c r="G23" s="42" t="s">
        <v>324</v>
      </c>
      <c r="H23" s="18" t="s">
        <v>321</v>
      </c>
      <c r="I23" t="s">
        <v>333</v>
      </c>
    </row>
    <row r="24" spans="1:9" x14ac:dyDescent="0.25">
      <c r="A24" s="29">
        <v>23</v>
      </c>
      <c r="B24" s="16"/>
      <c r="C24" s="31" t="s">
        <v>190</v>
      </c>
      <c r="D24" s="26" t="s">
        <v>119</v>
      </c>
      <c r="E24" s="26" t="s">
        <v>121</v>
      </c>
      <c r="F24" s="17" t="str">
        <f t="shared" si="0"/>
        <v>Nixon, BRAUER</v>
      </c>
      <c r="G24" s="42" t="s">
        <v>323</v>
      </c>
      <c r="H24" s="18" t="s">
        <v>327</v>
      </c>
      <c r="I24" t="s">
        <v>323</v>
      </c>
    </row>
    <row r="25" spans="1:9" x14ac:dyDescent="0.25">
      <c r="A25" s="29">
        <v>24</v>
      </c>
      <c r="B25" s="16"/>
      <c r="C25" s="31" t="s">
        <v>190</v>
      </c>
      <c r="D25" s="26" t="s">
        <v>212</v>
      </c>
      <c r="E25" s="26" t="s">
        <v>278</v>
      </c>
      <c r="F25" s="17" t="str">
        <f t="shared" si="0"/>
        <v>Danny, MCCARTHY</v>
      </c>
      <c r="G25" s="42" t="s">
        <v>324</v>
      </c>
      <c r="H25" s="20" t="s">
        <v>328</v>
      </c>
      <c r="I25" t="s">
        <v>333</v>
      </c>
    </row>
    <row r="26" spans="1:9" x14ac:dyDescent="0.25">
      <c r="A26" s="29">
        <v>25</v>
      </c>
      <c r="B26" s="16"/>
      <c r="C26" s="31" t="s">
        <v>190</v>
      </c>
      <c r="D26" s="26" t="s">
        <v>126</v>
      </c>
      <c r="E26" s="26" t="s">
        <v>18</v>
      </c>
      <c r="F26" s="17" t="str">
        <f t="shared" si="0"/>
        <v>Matthew, JURAK</v>
      </c>
      <c r="G26" s="42" t="s">
        <v>325</v>
      </c>
      <c r="H26" s="18" t="s">
        <v>322</v>
      </c>
      <c r="I26" t="s">
        <v>325</v>
      </c>
    </row>
    <row r="27" spans="1:9" x14ac:dyDescent="0.25">
      <c r="A27" s="29">
        <v>26</v>
      </c>
      <c r="B27" s="16"/>
      <c r="C27" s="31" t="s">
        <v>190</v>
      </c>
      <c r="D27" s="26" t="s">
        <v>184</v>
      </c>
      <c r="E27" s="26" t="s">
        <v>37</v>
      </c>
      <c r="F27" s="17" t="str">
        <f t="shared" si="0"/>
        <v>Michael, CHEESEMAN</v>
      </c>
      <c r="G27" s="42" t="s">
        <v>324</v>
      </c>
      <c r="H27" s="18" t="s">
        <v>329</v>
      </c>
      <c r="I27" t="s">
        <v>333</v>
      </c>
    </row>
    <row r="28" spans="1:9" x14ac:dyDescent="0.25">
      <c r="A28" s="29">
        <v>27</v>
      </c>
      <c r="B28" s="16"/>
      <c r="C28" s="31" t="s">
        <v>190</v>
      </c>
      <c r="D28" s="26" t="s">
        <v>213</v>
      </c>
      <c r="E28" s="26" t="s">
        <v>279</v>
      </c>
      <c r="F28" s="17" t="str">
        <f t="shared" si="0"/>
        <v>Jarrod, SAMPSON</v>
      </c>
      <c r="G28" s="42" t="s">
        <v>325</v>
      </c>
      <c r="H28" s="18">
        <v>30842</v>
      </c>
      <c r="I28" t="s">
        <v>325</v>
      </c>
    </row>
    <row r="29" spans="1:9" x14ac:dyDescent="0.25">
      <c r="A29" s="29">
        <v>28</v>
      </c>
      <c r="B29" s="16"/>
      <c r="C29" s="31" t="s">
        <v>190</v>
      </c>
      <c r="D29" s="26" t="s">
        <v>382</v>
      </c>
      <c r="E29" s="26" t="s">
        <v>381</v>
      </c>
      <c r="F29" s="17" t="str">
        <f t="shared" si="0"/>
        <v>Wade, MITCHELL</v>
      </c>
      <c r="G29" s="42" t="s">
        <v>324</v>
      </c>
      <c r="H29" s="18"/>
    </row>
    <row r="30" spans="1:9" x14ac:dyDescent="0.25">
      <c r="A30" s="29">
        <v>29</v>
      </c>
      <c r="B30" s="16"/>
      <c r="C30" s="31" t="s">
        <v>190</v>
      </c>
      <c r="D30" s="26" t="s">
        <v>449</v>
      </c>
      <c r="E30" s="26" t="s">
        <v>78</v>
      </c>
      <c r="F30" s="17" t="str">
        <f t="shared" si="0"/>
        <v>Scott, MANNING</v>
      </c>
      <c r="G30" s="42" t="s">
        <v>324</v>
      </c>
      <c r="H30" s="43"/>
    </row>
    <row r="31" spans="1:9" x14ac:dyDescent="0.25">
      <c r="A31" s="29">
        <v>30</v>
      </c>
      <c r="B31" s="16"/>
      <c r="C31" s="31" t="s">
        <v>190</v>
      </c>
      <c r="D31" s="26" t="s">
        <v>214</v>
      </c>
      <c r="E31" s="26"/>
      <c r="F31" s="17" t="str">
        <f t="shared" si="0"/>
        <v xml:space="preserve">, </v>
      </c>
      <c r="G31" s="42" t="s">
        <v>344</v>
      </c>
      <c r="H31" s="18"/>
    </row>
    <row r="32" spans="1:9" x14ac:dyDescent="0.25">
      <c r="A32" s="25">
        <v>31</v>
      </c>
      <c r="B32" s="16"/>
      <c r="C32" s="34" t="s">
        <v>191</v>
      </c>
      <c r="D32" s="26" t="s">
        <v>215</v>
      </c>
      <c r="E32" s="26" t="s">
        <v>280</v>
      </c>
      <c r="F32" s="17" t="str">
        <f t="shared" si="0"/>
        <v>Jesse, KERRISON</v>
      </c>
      <c r="G32" s="42" t="s">
        <v>323</v>
      </c>
      <c r="H32" s="18">
        <v>34427</v>
      </c>
      <c r="I32" t="s">
        <v>325</v>
      </c>
    </row>
    <row r="33" spans="1:9" x14ac:dyDescent="0.25">
      <c r="A33" s="25">
        <v>32</v>
      </c>
      <c r="B33" s="16"/>
      <c r="C33" s="34" t="s">
        <v>191</v>
      </c>
      <c r="D33" s="26" t="s">
        <v>216</v>
      </c>
      <c r="E33" s="26" t="s">
        <v>4</v>
      </c>
      <c r="F33" s="17" t="str">
        <f t="shared" si="0"/>
        <v>Alex, WOHLER</v>
      </c>
      <c r="G33" s="42" t="s">
        <v>325</v>
      </c>
      <c r="H33" s="19">
        <v>33796</v>
      </c>
      <c r="I33" t="s">
        <v>325</v>
      </c>
    </row>
    <row r="34" spans="1:9" x14ac:dyDescent="0.25">
      <c r="A34" s="25">
        <v>33</v>
      </c>
      <c r="B34" s="16"/>
      <c r="C34" s="34" t="s">
        <v>191</v>
      </c>
      <c r="D34" s="26" t="s">
        <v>123</v>
      </c>
      <c r="E34" s="26" t="s">
        <v>124</v>
      </c>
      <c r="F34" s="17" t="str">
        <f t="shared" si="0"/>
        <v>Jayden, COPP</v>
      </c>
      <c r="G34" s="42" t="s">
        <v>325</v>
      </c>
      <c r="H34" s="18">
        <v>32754</v>
      </c>
      <c r="I34" t="s">
        <v>325</v>
      </c>
    </row>
    <row r="35" spans="1:9" x14ac:dyDescent="0.25">
      <c r="A35" s="25">
        <v>34</v>
      </c>
      <c r="B35" s="16"/>
      <c r="C35" s="34" t="s">
        <v>191</v>
      </c>
      <c r="D35" s="26" t="s">
        <v>217</v>
      </c>
      <c r="E35" s="26" t="s">
        <v>175</v>
      </c>
      <c r="F35" s="17" t="str">
        <f t="shared" si="0"/>
        <v>Aaron, STEWART</v>
      </c>
      <c r="G35" s="42" t="s">
        <v>324</v>
      </c>
      <c r="H35" s="19">
        <v>27857</v>
      </c>
      <c r="I35" t="s">
        <v>333</v>
      </c>
    </row>
    <row r="36" spans="1:9" x14ac:dyDescent="0.25">
      <c r="A36" s="25">
        <v>35</v>
      </c>
      <c r="B36" s="16"/>
      <c r="C36" s="34" t="s">
        <v>191</v>
      </c>
      <c r="D36" s="26" t="s">
        <v>218</v>
      </c>
      <c r="E36" s="26" t="s">
        <v>25</v>
      </c>
      <c r="F36" s="17" t="str">
        <f t="shared" si="0"/>
        <v>David, EDGE</v>
      </c>
      <c r="G36" s="42" t="s">
        <v>325</v>
      </c>
      <c r="H36" s="19">
        <v>30350</v>
      </c>
      <c r="I36" t="s">
        <v>325</v>
      </c>
    </row>
    <row r="37" spans="1:9" x14ac:dyDescent="0.25">
      <c r="A37" s="25">
        <v>36</v>
      </c>
      <c r="B37" s="16"/>
      <c r="C37" s="34" t="s">
        <v>191</v>
      </c>
      <c r="D37" s="26" t="s">
        <v>219</v>
      </c>
      <c r="E37" s="26" t="s">
        <v>281</v>
      </c>
      <c r="F37" s="17" t="str">
        <f t="shared" si="0"/>
        <v>Kevin, RONAN</v>
      </c>
      <c r="G37" s="42" t="s">
        <v>324</v>
      </c>
      <c r="H37" s="19">
        <v>22225</v>
      </c>
      <c r="I37" t="s">
        <v>333</v>
      </c>
    </row>
    <row r="38" spans="1:9" x14ac:dyDescent="0.25">
      <c r="A38" s="25">
        <v>37</v>
      </c>
      <c r="B38" s="16"/>
      <c r="C38" s="34" t="s">
        <v>191</v>
      </c>
      <c r="D38" s="26" t="s">
        <v>220</v>
      </c>
      <c r="E38" s="26" t="s">
        <v>36</v>
      </c>
      <c r="F38" s="17" t="str">
        <f t="shared" si="0"/>
        <v>Mark, JAMIESON</v>
      </c>
      <c r="G38" s="42" t="s">
        <v>325</v>
      </c>
      <c r="H38" s="18">
        <v>30418</v>
      </c>
      <c r="I38" t="s">
        <v>325</v>
      </c>
    </row>
    <row r="39" spans="1:9" x14ac:dyDescent="0.25">
      <c r="A39" s="25">
        <v>38</v>
      </c>
      <c r="B39" s="16"/>
      <c r="C39" s="34" t="s">
        <v>191</v>
      </c>
      <c r="D39" s="26" t="s">
        <v>221</v>
      </c>
      <c r="E39" s="26" t="s">
        <v>78</v>
      </c>
      <c r="F39" s="17" t="str">
        <f t="shared" si="0"/>
        <v>Scott, HENSHAW</v>
      </c>
      <c r="G39" s="42" t="s">
        <v>324</v>
      </c>
      <c r="H39" s="18">
        <v>25360</v>
      </c>
      <c r="I39" t="s">
        <v>333</v>
      </c>
    </row>
    <row r="40" spans="1:9" x14ac:dyDescent="0.25">
      <c r="A40" s="25">
        <v>39</v>
      </c>
      <c r="B40" s="16"/>
      <c r="C40" s="34" t="s">
        <v>191</v>
      </c>
      <c r="D40" s="26" t="s">
        <v>222</v>
      </c>
      <c r="E40" s="26" t="s">
        <v>282</v>
      </c>
      <c r="F40" s="17" t="str">
        <f t="shared" si="0"/>
        <v>Bailey, GOLTZ</v>
      </c>
      <c r="G40" s="42" t="s">
        <v>323</v>
      </c>
      <c r="H40" s="19">
        <v>36250</v>
      </c>
      <c r="I40" t="s">
        <v>330</v>
      </c>
    </row>
    <row r="41" spans="1:9" x14ac:dyDescent="0.25">
      <c r="A41" s="25">
        <v>40</v>
      </c>
      <c r="B41" s="16"/>
      <c r="C41" s="34" t="s">
        <v>191</v>
      </c>
      <c r="D41" s="26" t="s">
        <v>223</v>
      </c>
      <c r="E41" s="26" t="s">
        <v>20</v>
      </c>
      <c r="F41" s="17" t="str">
        <f t="shared" si="0"/>
        <v>Ryan, CAVANAGH</v>
      </c>
      <c r="G41" s="42" t="s">
        <v>323</v>
      </c>
      <c r="H41" s="18">
        <v>35025</v>
      </c>
      <c r="I41" t="s">
        <v>323</v>
      </c>
    </row>
    <row r="42" spans="1:9" x14ac:dyDescent="0.25">
      <c r="A42" s="29">
        <v>41</v>
      </c>
      <c r="B42" s="16"/>
      <c r="C42" s="31" t="s">
        <v>192</v>
      </c>
      <c r="D42" s="26" t="s">
        <v>98</v>
      </c>
      <c r="E42" s="26" t="s">
        <v>34</v>
      </c>
      <c r="F42" s="17" t="str">
        <f t="shared" si="0"/>
        <v>Mitch, HAWLEY</v>
      </c>
      <c r="G42" s="42" t="s">
        <v>323</v>
      </c>
      <c r="H42" s="18">
        <v>35733</v>
      </c>
      <c r="I42" t="s">
        <v>323</v>
      </c>
    </row>
    <row r="43" spans="1:9" x14ac:dyDescent="0.25">
      <c r="A43" s="29">
        <v>42</v>
      </c>
      <c r="B43" s="16"/>
      <c r="C43" s="31" t="s">
        <v>192</v>
      </c>
      <c r="D43" s="26" t="s">
        <v>100</v>
      </c>
      <c r="E43" s="26" t="s">
        <v>82</v>
      </c>
      <c r="F43" s="17" t="str">
        <f t="shared" si="0"/>
        <v>Dean, MADDEN</v>
      </c>
      <c r="G43" s="42" t="s">
        <v>323</v>
      </c>
      <c r="H43" s="19">
        <v>35659</v>
      </c>
      <c r="I43" t="s">
        <v>323</v>
      </c>
    </row>
    <row r="44" spans="1:9" x14ac:dyDescent="0.25">
      <c r="A44" s="29">
        <v>43</v>
      </c>
      <c r="B44" s="16"/>
      <c r="C44" s="31" t="s">
        <v>192</v>
      </c>
      <c r="D44" s="26" t="s">
        <v>129</v>
      </c>
      <c r="E44" s="26" t="s">
        <v>283</v>
      </c>
      <c r="F44" s="17" t="str">
        <f t="shared" si="0"/>
        <v>Jonathon, NOBLE</v>
      </c>
      <c r="G44" s="42" t="s">
        <v>323</v>
      </c>
      <c r="H44" s="19">
        <v>35255</v>
      </c>
      <c r="I44" t="s">
        <v>323</v>
      </c>
    </row>
    <row r="45" spans="1:9" x14ac:dyDescent="0.25">
      <c r="A45" s="29">
        <v>44</v>
      </c>
      <c r="B45" s="16"/>
      <c r="C45" s="31" t="s">
        <v>192</v>
      </c>
      <c r="D45" s="26" t="s">
        <v>224</v>
      </c>
      <c r="E45" s="26" t="s">
        <v>25</v>
      </c>
      <c r="F45" s="17" t="str">
        <f t="shared" si="0"/>
        <v>David, MCADAM</v>
      </c>
      <c r="G45" s="42" t="s">
        <v>324</v>
      </c>
      <c r="H45" s="19">
        <v>27551</v>
      </c>
      <c r="I45" t="s">
        <v>325</v>
      </c>
    </row>
    <row r="46" spans="1:9" x14ac:dyDescent="0.25">
      <c r="A46" s="29">
        <v>45</v>
      </c>
      <c r="B46" s="16"/>
      <c r="C46" s="31" t="s">
        <v>192</v>
      </c>
      <c r="D46" s="26" t="s">
        <v>225</v>
      </c>
      <c r="E46" s="26" t="s">
        <v>282</v>
      </c>
      <c r="F46" s="17" t="str">
        <f t="shared" si="0"/>
        <v>Bailey, WALTERS</v>
      </c>
      <c r="G46" s="42" t="s">
        <v>323</v>
      </c>
      <c r="H46" s="18">
        <v>36319</v>
      </c>
      <c r="I46" t="s">
        <v>330</v>
      </c>
    </row>
    <row r="47" spans="1:9" x14ac:dyDescent="0.25">
      <c r="A47" s="29">
        <v>46</v>
      </c>
      <c r="B47" s="16"/>
      <c r="C47" s="31" t="s">
        <v>192</v>
      </c>
      <c r="D47" s="26" t="s">
        <v>7</v>
      </c>
      <c r="E47" s="26" t="s">
        <v>8</v>
      </c>
      <c r="F47" s="17" t="str">
        <f t="shared" si="0"/>
        <v>Ben, CARMAN</v>
      </c>
      <c r="G47" s="42" t="s">
        <v>323</v>
      </c>
      <c r="H47" s="19">
        <v>34872</v>
      </c>
      <c r="I47" t="s">
        <v>323</v>
      </c>
    </row>
    <row r="48" spans="1:9" x14ac:dyDescent="0.25">
      <c r="A48" s="29">
        <v>47</v>
      </c>
      <c r="B48" s="16"/>
      <c r="C48" s="31" t="s">
        <v>192</v>
      </c>
      <c r="D48" s="26" t="s">
        <v>7</v>
      </c>
      <c r="E48" s="26" t="s">
        <v>47</v>
      </c>
      <c r="F48" s="17" t="str">
        <f t="shared" si="0"/>
        <v>Jackson, CARMAN</v>
      </c>
      <c r="G48" s="42" t="s">
        <v>323</v>
      </c>
      <c r="H48" s="19">
        <v>35541</v>
      </c>
      <c r="I48" t="s">
        <v>323</v>
      </c>
    </row>
    <row r="49" spans="1:9" x14ac:dyDescent="0.25">
      <c r="A49" s="29">
        <v>48</v>
      </c>
      <c r="B49" s="16"/>
      <c r="C49" s="31" t="s">
        <v>192</v>
      </c>
      <c r="D49" s="26" t="s">
        <v>99</v>
      </c>
      <c r="E49" s="26" t="s">
        <v>25</v>
      </c>
      <c r="F49" s="17" t="str">
        <f t="shared" si="0"/>
        <v>David, BROWN</v>
      </c>
      <c r="G49" s="42" t="s">
        <v>324</v>
      </c>
      <c r="H49" s="18">
        <v>28515</v>
      </c>
      <c r="I49" t="s">
        <v>333</v>
      </c>
    </row>
    <row r="50" spans="1:9" x14ac:dyDescent="0.25">
      <c r="A50" s="29">
        <v>49</v>
      </c>
      <c r="B50" s="16"/>
      <c r="C50" s="31" t="s">
        <v>192</v>
      </c>
      <c r="D50" s="26" t="s">
        <v>441</v>
      </c>
      <c r="E50" s="26" t="s">
        <v>21</v>
      </c>
      <c r="F50" s="17" t="str">
        <f t="shared" si="0"/>
        <v>Daniel, SCHEINER</v>
      </c>
      <c r="G50" s="42" t="s">
        <v>325</v>
      </c>
      <c r="H50" s="19"/>
    </row>
    <row r="51" spans="1:9" x14ac:dyDescent="0.25">
      <c r="A51" s="29">
        <v>50</v>
      </c>
      <c r="B51" s="16"/>
      <c r="C51" s="31" t="s">
        <v>192</v>
      </c>
      <c r="D51" s="36" t="s">
        <v>7</v>
      </c>
      <c r="E51" s="36" t="s">
        <v>29</v>
      </c>
      <c r="F51" s="17" t="str">
        <f t="shared" si="0"/>
        <v>Trent, CARMAN</v>
      </c>
      <c r="G51" s="42" t="s">
        <v>325</v>
      </c>
      <c r="H51" s="19"/>
    </row>
    <row r="52" spans="1:9" x14ac:dyDescent="0.25">
      <c r="A52" s="25">
        <v>51</v>
      </c>
      <c r="B52" s="16"/>
      <c r="C52" s="32" t="s">
        <v>193</v>
      </c>
      <c r="D52" s="26" t="s">
        <v>226</v>
      </c>
      <c r="E52" s="26" t="s">
        <v>41</v>
      </c>
      <c r="F52" s="17" t="str">
        <f t="shared" si="0"/>
        <v>Richard, MACAVOY</v>
      </c>
      <c r="G52" s="42" t="s">
        <v>324</v>
      </c>
      <c r="H52" s="19">
        <v>29316</v>
      </c>
      <c r="I52" t="s">
        <v>325</v>
      </c>
    </row>
    <row r="53" spans="1:9" x14ac:dyDescent="0.25">
      <c r="A53" s="25">
        <v>52</v>
      </c>
      <c r="B53" s="16"/>
      <c r="C53" s="32" t="s">
        <v>193</v>
      </c>
      <c r="D53" s="26" t="s">
        <v>16</v>
      </c>
      <c r="E53" s="26" t="s">
        <v>29</v>
      </c>
      <c r="F53" s="17" t="str">
        <f t="shared" si="0"/>
        <v>Trent, WEST</v>
      </c>
      <c r="G53" s="42" t="s">
        <v>324</v>
      </c>
      <c r="H53" s="19">
        <v>28214</v>
      </c>
      <c r="I53" t="s">
        <v>325</v>
      </c>
    </row>
    <row r="54" spans="1:9" x14ac:dyDescent="0.25">
      <c r="A54" s="25">
        <v>53</v>
      </c>
      <c r="B54" s="16"/>
      <c r="C54" s="32" t="s">
        <v>193</v>
      </c>
      <c r="D54" s="26" t="s">
        <v>106</v>
      </c>
      <c r="E54" s="26" t="s">
        <v>18</v>
      </c>
      <c r="F54" s="17" t="str">
        <f t="shared" si="0"/>
        <v>Matthew, LOCKER</v>
      </c>
      <c r="G54" s="42" t="s">
        <v>325</v>
      </c>
      <c r="H54" s="19">
        <v>29712</v>
      </c>
      <c r="I54" t="s">
        <v>333</v>
      </c>
    </row>
    <row r="55" spans="1:9" x14ac:dyDescent="0.25">
      <c r="A55" s="25">
        <v>54</v>
      </c>
      <c r="B55" s="16"/>
      <c r="C55" s="32" t="s">
        <v>193</v>
      </c>
      <c r="D55" s="26" t="s">
        <v>227</v>
      </c>
      <c r="E55" s="26" t="s">
        <v>37</v>
      </c>
      <c r="F55" s="17" t="str">
        <f t="shared" si="0"/>
        <v>Michael, CURLEY</v>
      </c>
      <c r="G55" s="42" t="s">
        <v>324</v>
      </c>
      <c r="H55" s="19">
        <v>28069</v>
      </c>
      <c r="I55" t="s">
        <v>333</v>
      </c>
    </row>
    <row r="56" spans="1:9" x14ac:dyDescent="0.25">
      <c r="A56" s="25">
        <v>55</v>
      </c>
      <c r="B56" s="16"/>
      <c r="C56" s="32" t="s">
        <v>193</v>
      </c>
      <c r="D56" s="26" t="s">
        <v>228</v>
      </c>
      <c r="E56" s="26" t="s">
        <v>284</v>
      </c>
      <c r="F56" s="17" t="str">
        <f t="shared" ref="F56" si="1">CONCATENATE(E56,", ",D56)</f>
        <v>Louis, PIJPERS</v>
      </c>
      <c r="G56" s="42" t="s">
        <v>325</v>
      </c>
      <c r="H56" s="19">
        <v>31881</v>
      </c>
      <c r="I56" t="s">
        <v>325</v>
      </c>
    </row>
    <row r="57" spans="1:9" x14ac:dyDescent="0.25">
      <c r="A57" s="25">
        <v>56</v>
      </c>
      <c r="B57" s="16"/>
      <c r="C57" s="32" t="s">
        <v>193</v>
      </c>
      <c r="D57" s="26" t="s">
        <v>28</v>
      </c>
      <c r="E57" s="26" t="s">
        <v>285</v>
      </c>
      <c r="F57" s="17" t="str">
        <f t="shared" si="0"/>
        <v>Pete, COLLINS</v>
      </c>
      <c r="G57" s="42" t="s">
        <v>324</v>
      </c>
      <c r="H57" s="19">
        <v>29444</v>
      </c>
      <c r="I57" t="s">
        <v>325</v>
      </c>
    </row>
    <row r="58" spans="1:9" x14ac:dyDescent="0.25">
      <c r="A58" s="25">
        <v>57</v>
      </c>
      <c r="B58" s="16"/>
      <c r="C58" s="32" t="s">
        <v>193</v>
      </c>
      <c r="D58" s="26" t="s">
        <v>383</v>
      </c>
      <c r="E58" s="26" t="s">
        <v>18</v>
      </c>
      <c r="F58" s="17" t="str">
        <f t="shared" si="0"/>
        <v>Matthew, SANDER</v>
      </c>
      <c r="G58" s="42" t="s">
        <v>325</v>
      </c>
      <c r="H58" s="19"/>
    </row>
    <row r="59" spans="1:9" x14ac:dyDescent="0.25">
      <c r="A59" s="25">
        <v>58</v>
      </c>
      <c r="B59" s="16"/>
      <c r="C59" s="32" t="s">
        <v>193</v>
      </c>
      <c r="D59" s="26" t="s">
        <v>186</v>
      </c>
      <c r="E59" s="26" t="s">
        <v>443</v>
      </c>
      <c r="F59" s="17" t="str">
        <f t="shared" si="0"/>
        <v>Christopher, MAYCOCK</v>
      </c>
      <c r="G59" s="42" t="s">
        <v>344</v>
      </c>
      <c r="H59" s="19"/>
    </row>
    <row r="60" spans="1:9" x14ac:dyDescent="0.25">
      <c r="A60" s="25">
        <v>59</v>
      </c>
      <c r="B60" s="16"/>
      <c r="C60" s="32" t="s">
        <v>193</v>
      </c>
      <c r="D60" s="26" t="s">
        <v>442</v>
      </c>
      <c r="E60" s="26" t="s">
        <v>5</v>
      </c>
      <c r="F60" s="17" t="str">
        <f t="shared" si="0"/>
        <v>James, BLIGHT</v>
      </c>
      <c r="G60" s="42" t="s">
        <v>325</v>
      </c>
      <c r="H60" s="18"/>
    </row>
    <row r="61" spans="1:9" x14ac:dyDescent="0.25">
      <c r="A61" s="25">
        <v>60</v>
      </c>
      <c r="B61" s="16"/>
      <c r="C61" s="32" t="s">
        <v>193</v>
      </c>
      <c r="D61" s="26" t="s">
        <v>214</v>
      </c>
      <c r="E61" s="26"/>
      <c r="F61" s="17" t="str">
        <f t="shared" si="0"/>
        <v xml:space="preserve">, </v>
      </c>
      <c r="G61" s="42" t="s">
        <v>344</v>
      </c>
      <c r="H61" s="18"/>
    </row>
    <row r="62" spans="1:9" x14ac:dyDescent="0.25">
      <c r="A62" s="29">
        <v>61</v>
      </c>
      <c r="B62" s="16"/>
      <c r="C62" s="31" t="s">
        <v>194</v>
      </c>
      <c r="D62" s="26" t="s">
        <v>56</v>
      </c>
      <c r="E62" s="26" t="s">
        <v>57</v>
      </c>
      <c r="F62" s="17" t="str">
        <f t="shared" si="0"/>
        <v>Kurtis, BRENT</v>
      </c>
      <c r="G62" s="42" t="s">
        <v>324</v>
      </c>
      <c r="H62" s="18">
        <v>25741</v>
      </c>
      <c r="I62" t="s">
        <v>325</v>
      </c>
    </row>
    <row r="63" spans="1:9" x14ac:dyDescent="0.25">
      <c r="A63" s="29">
        <v>62</v>
      </c>
      <c r="B63" s="16"/>
      <c r="C63" s="31" t="s">
        <v>194</v>
      </c>
      <c r="D63" s="26" t="s">
        <v>179</v>
      </c>
      <c r="E63" s="26" t="s">
        <v>176</v>
      </c>
      <c r="F63" s="17" t="str">
        <f t="shared" si="0"/>
        <v>Callum, O'SULLIVAN</v>
      </c>
      <c r="G63" s="42" t="s">
        <v>325</v>
      </c>
      <c r="H63" s="18">
        <v>32128</v>
      </c>
      <c r="I63" t="s">
        <v>325</v>
      </c>
    </row>
    <row r="64" spans="1:9" x14ac:dyDescent="0.25">
      <c r="A64" s="29">
        <v>63</v>
      </c>
      <c r="B64" s="16"/>
      <c r="C64" s="31" t="s">
        <v>194</v>
      </c>
      <c r="D64" s="26" t="s">
        <v>23</v>
      </c>
      <c r="E64" s="26" t="s">
        <v>68</v>
      </c>
      <c r="F64" s="17" t="str">
        <f t="shared" si="0"/>
        <v>Nathan, WHITE</v>
      </c>
      <c r="G64" s="42" t="s">
        <v>324</v>
      </c>
      <c r="H64" s="18">
        <v>29004</v>
      </c>
      <c r="I64" t="s">
        <v>325</v>
      </c>
    </row>
    <row r="65" spans="1:9" x14ac:dyDescent="0.25">
      <c r="A65" s="29">
        <v>64</v>
      </c>
      <c r="B65" s="16"/>
      <c r="C65" s="31" t="s">
        <v>194</v>
      </c>
      <c r="D65" s="26" t="s">
        <v>172</v>
      </c>
      <c r="E65" s="26" t="s">
        <v>173</v>
      </c>
      <c r="F65" s="17" t="str">
        <f t="shared" si="0"/>
        <v>Dugald, MACARTHUR</v>
      </c>
      <c r="G65" s="42" t="s">
        <v>324</v>
      </c>
      <c r="H65" s="18">
        <v>26885</v>
      </c>
      <c r="I65" t="s">
        <v>325</v>
      </c>
    </row>
    <row r="66" spans="1:9" x14ac:dyDescent="0.25">
      <c r="A66" s="29">
        <v>65</v>
      </c>
      <c r="B66" s="16"/>
      <c r="C66" s="31" t="s">
        <v>194</v>
      </c>
      <c r="D66" s="26" t="s">
        <v>23</v>
      </c>
      <c r="E66" s="26" t="s">
        <v>14</v>
      </c>
      <c r="F66" s="17" t="str">
        <f t="shared" si="0"/>
        <v>Adam, WHITE</v>
      </c>
      <c r="G66" s="42" t="s">
        <v>324</v>
      </c>
      <c r="H66" s="18">
        <v>27738</v>
      </c>
      <c r="I66" t="s">
        <v>333</v>
      </c>
    </row>
    <row r="67" spans="1:9" x14ac:dyDescent="0.25">
      <c r="A67" s="29">
        <v>66</v>
      </c>
      <c r="B67" s="16"/>
      <c r="C67" s="31" t="s">
        <v>194</v>
      </c>
      <c r="D67" s="26" t="s">
        <v>83</v>
      </c>
      <c r="E67" s="26" t="s">
        <v>12</v>
      </c>
      <c r="F67" s="17" t="str">
        <f t="shared" ref="F67:F131" si="2">CONCATENATE(E67,", ",D67)</f>
        <v>Matt, ZARANSKI</v>
      </c>
      <c r="G67" s="42" t="s">
        <v>325</v>
      </c>
      <c r="H67" s="18">
        <v>30831</v>
      </c>
      <c r="I67" t="s">
        <v>325</v>
      </c>
    </row>
    <row r="68" spans="1:9" x14ac:dyDescent="0.25">
      <c r="A68" s="29">
        <v>67</v>
      </c>
      <c r="B68" s="16"/>
      <c r="C68" s="31" t="s">
        <v>194</v>
      </c>
      <c r="D68" s="26" t="s">
        <v>102</v>
      </c>
      <c r="E68" s="26" t="s">
        <v>103</v>
      </c>
      <c r="F68" s="17" t="str">
        <f t="shared" si="2"/>
        <v>Phil, CAVDARSKI</v>
      </c>
      <c r="G68" s="42" t="s">
        <v>325</v>
      </c>
      <c r="H68" s="18">
        <v>33879</v>
      </c>
      <c r="I68" t="s">
        <v>325</v>
      </c>
    </row>
    <row r="69" spans="1:9" x14ac:dyDescent="0.25">
      <c r="A69" s="29">
        <v>68</v>
      </c>
      <c r="B69" s="16"/>
      <c r="C69" s="31" t="s">
        <v>194</v>
      </c>
      <c r="D69" s="26" t="s">
        <v>10</v>
      </c>
      <c r="E69" s="26" t="s">
        <v>11</v>
      </c>
      <c r="F69" s="17" t="str">
        <f t="shared" si="2"/>
        <v>Hadleigh, MILLIGAN</v>
      </c>
      <c r="G69" s="42" t="s">
        <v>325</v>
      </c>
      <c r="H69" s="18">
        <v>30829</v>
      </c>
      <c r="I69" t="s">
        <v>325</v>
      </c>
    </row>
    <row r="70" spans="1:9" x14ac:dyDescent="0.25">
      <c r="A70" s="29">
        <v>69</v>
      </c>
      <c r="B70" s="16"/>
      <c r="C70" s="31" t="s">
        <v>194</v>
      </c>
      <c r="D70" s="26" t="s">
        <v>229</v>
      </c>
      <c r="E70" s="26" t="s">
        <v>34</v>
      </c>
      <c r="F70" s="17" t="str">
        <f t="shared" si="2"/>
        <v>Mitch, NEUMANN</v>
      </c>
      <c r="G70" s="42" t="s">
        <v>325</v>
      </c>
      <c r="H70" s="18">
        <v>34281</v>
      </c>
      <c r="I70" t="s">
        <v>325</v>
      </c>
    </row>
    <row r="71" spans="1:9" x14ac:dyDescent="0.25">
      <c r="A71" s="29">
        <v>70</v>
      </c>
      <c r="B71" s="16"/>
      <c r="C71" s="31" t="s">
        <v>194</v>
      </c>
      <c r="D71" s="26" t="s">
        <v>3</v>
      </c>
      <c r="E71" s="26" t="s">
        <v>286</v>
      </c>
      <c r="F71" s="17" t="str">
        <f t="shared" si="2"/>
        <v>Josh, PRETE</v>
      </c>
      <c r="G71" s="42" t="s">
        <v>325</v>
      </c>
      <c r="H71" s="18">
        <v>33467</v>
      </c>
      <c r="I71" t="s">
        <v>325</v>
      </c>
    </row>
    <row r="72" spans="1:9" x14ac:dyDescent="0.25">
      <c r="A72" s="25">
        <v>71</v>
      </c>
      <c r="B72" s="16"/>
      <c r="C72" s="32" t="s">
        <v>94</v>
      </c>
      <c r="D72" s="26" t="s">
        <v>22</v>
      </c>
      <c r="E72" s="26" t="s">
        <v>8</v>
      </c>
      <c r="F72" s="17" t="str">
        <f t="shared" si="2"/>
        <v>Ben, COOK</v>
      </c>
      <c r="G72" s="42" t="s">
        <v>323</v>
      </c>
      <c r="H72" s="18">
        <v>34474</v>
      </c>
      <c r="I72" t="s">
        <v>323</v>
      </c>
    </row>
    <row r="73" spans="1:9" x14ac:dyDescent="0.25">
      <c r="A73" s="25">
        <v>72</v>
      </c>
      <c r="B73" s="16"/>
      <c r="C73" s="32" t="s">
        <v>94</v>
      </c>
      <c r="D73" s="26" t="s">
        <v>63</v>
      </c>
      <c r="E73" s="26" t="s">
        <v>15</v>
      </c>
      <c r="F73" s="17" t="str">
        <f t="shared" si="2"/>
        <v>Andrew, MACFARLANE</v>
      </c>
      <c r="G73" s="42" t="s">
        <v>325</v>
      </c>
      <c r="H73" s="18">
        <v>31889</v>
      </c>
      <c r="I73" t="s">
        <v>325</v>
      </c>
    </row>
    <row r="74" spans="1:9" x14ac:dyDescent="0.25">
      <c r="A74" s="25">
        <v>73</v>
      </c>
      <c r="B74" s="16"/>
      <c r="C74" s="32" t="s">
        <v>94</v>
      </c>
      <c r="D74" s="26" t="s">
        <v>230</v>
      </c>
      <c r="E74" s="26" t="s">
        <v>287</v>
      </c>
      <c r="F74" s="17" t="str">
        <f t="shared" si="2"/>
        <v>Manolo, ZANELLA</v>
      </c>
      <c r="G74" s="42" t="s">
        <v>325</v>
      </c>
      <c r="H74" s="18">
        <v>30673</v>
      </c>
      <c r="I74" t="s">
        <v>325</v>
      </c>
    </row>
    <row r="75" spans="1:9" x14ac:dyDescent="0.25">
      <c r="A75" s="25">
        <v>74</v>
      </c>
      <c r="B75" s="16"/>
      <c r="C75" s="32" t="s">
        <v>94</v>
      </c>
      <c r="D75" s="26" t="s">
        <v>64</v>
      </c>
      <c r="E75" s="26" t="s">
        <v>51</v>
      </c>
      <c r="F75" s="17" t="str">
        <f t="shared" si="2"/>
        <v>Chris, MYATT</v>
      </c>
      <c r="G75" s="42" t="s">
        <v>325</v>
      </c>
      <c r="H75" s="18">
        <v>30422</v>
      </c>
      <c r="I75" t="s">
        <v>325</v>
      </c>
    </row>
    <row r="76" spans="1:9" x14ac:dyDescent="0.25">
      <c r="A76" s="25">
        <v>75</v>
      </c>
      <c r="B76" s="16"/>
      <c r="C76" s="32" t="s">
        <v>94</v>
      </c>
      <c r="D76" s="26" t="s">
        <v>101</v>
      </c>
      <c r="E76" s="26" t="s">
        <v>20</v>
      </c>
      <c r="F76" s="17" t="str">
        <f t="shared" si="2"/>
        <v>Ryan, MORGAN</v>
      </c>
      <c r="G76" s="42" t="s">
        <v>325</v>
      </c>
      <c r="H76" s="18">
        <v>29749</v>
      </c>
      <c r="I76" t="s">
        <v>325</v>
      </c>
    </row>
    <row r="77" spans="1:9" x14ac:dyDescent="0.25">
      <c r="A77" s="25">
        <v>76</v>
      </c>
      <c r="B77" s="16"/>
      <c r="C77" s="32" t="s">
        <v>94</v>
      </c>
      <c r="D77" s="26" t="s">
        <v>50</v>
      </c>
      <c r="E77" s="26" t="s">
        <v>79</v>
      </c>
      <c r="F77" s="17" t="str">
        <f t="shared" si="2"/>
        <v>Graeme, ROSE</v>
      </c>
      <c r="G77" s="42" t="s">
        <v>324</v>
      </c>
      <c r="H77" s="18">
        <v>28952</v>
      </c>
      <c r="I77" t="s">
        <v>325</v>
      </c>
    </row>
    <row r="78" spans="1:9" x14ac:dyDescent="0.25">
      <c r="A78" s="25">
        <v>77</v>
      </c>
      <c r="B78" s="16"/>
      <c r="C78" s="32" t="s">
        <v>94</v>
      </c>
      <c r="D78" s="26" t="s">
        <v>33</v>
      </c>
      <c r="E78" s="26" t="s">
        <v>34</v>
      </c>
      <c r="F78" s="17" t="str">
        <f t="shared" si="2"/>
        <v>Mitch, SUTTON</v>
      </c>
      <c r="G78" s="42" t="s">
        <v>324</v>
      </c>
      <c r="H78" s="18">
        <v>35204</v>
      </c>
      <c r="I78" t="s">
        <v>323</v>
      </c>
    </row>
    <row r="79" spans="1:9" x14ac:dyDescent="0.25">
      <c r="A79" s="25">
        <v>78</v>
      </c>
      <c r="B79" s="16"/>
      <c r="C79" s="32" t="s">
        <v>94</v>
      </c>
      <c r="D79" s="26" t="s">
        <v>181</v>
      </c>
      <c r="E79" s="26" t="s">
        <v>32</v>
      </c>
      <c r="F79" s="17" t="str">
        <f t="shared" si="2"/>
        <v>Luke, VAN MAANENBERG</v>
      </c>
      <c r="G79" s="42" t="s">
        <v>325</v>
      </c>
      <c r="H79" s="18">
        <v>31111</v>
      </c>
      <c r="I79" t="s">
        <v>325</v>
      </c>
    </row>
    <row r="80" spans="1:9" x14ac:dyDescent="0.25">
      <c r="A80" s="25">
        <v>79</v>
      </c>
      <c r="B80" s="16"/>
      <c r="C80" s="32" t="s">
        <v>94</v>
      </c>
      <c r="D80" s="35" t="s">
        <v>231</v>
      </c>
      <c r="E80" s="35" t="s">
        <v>31</v>
      </c>
      <c r="F80" s="17" t="str">
        <f t="shared" si="2"/>
        <v>Brad, FOX</v>
      </c>
      <c r="G80" s="42" t="s">
        <v>325</v>
      </c>
      <c r="H80" s="18">
        <v>33793</v>
      </c>
      <c r="I80" t="s">
        <v>325</v>
      </c>
    </row>
    <row r="81" spans="1:9" x14ac:dyDescent="0.25">
      <c r="A81" s="25">
        <v>80</v>
      </c>
      <c r="B81" s="16"/>
      <c r="C81" s="32" t="s">
        <v>94</v>
      </c>
      <c r="D81" s="35" t="s">
        <v>16</v>
      </c>
      <c r="E81" s="35" t="s">
        <v>384</v>
      </c>
      <c r="F81" s="17" t="str">
        <f t="shared" si="2"/>
        <v>Robert, WEST</v>
      </c>
      <c r="G81" s="42" t="s">
        <v>325</v>
      </c>
      <c r="H81" s="18"/>
    </row>
    <row r="82" spans="1:9" x14ac:dyDescent="0.25">
      <c r="A82" s="29">
        <v>81</v>
      </c>
      <c r="B82" s="16"/>
      <c r="C82" s="31" t="s">
        <v>195</v>
      </c>
      <c r="D82" s="26" t="s">
        <v>232</v>
      </c>
      <c r="E82" s="26" t="s">
        <v>12</v>
      </c>
      <c r="F82" s="17" t="str">
        <f t="shared" si="2"/>
        <v>Matt, RYAN</v>
      </c>
      <c r="G82" s="42" t="s">
        <v>324</v>
      </c>
      <c r="H82" s="18">
        <v>26155</v>
      </c>
      <c r="I82" t="s">
        <v>334</v>
      </c>
    </row>
    <row r="83" spans="1:9" x14ac:dyDescent="0.25">
      <c r="A83" s="29">
        <v>82</v>
      </c>
      <c r="B83" s="16"/>
      <c r="C83" s="31" t="s">
        <v>195</v>
      </c>
      <c r="D83" s="26" t="s">
        <v>233</v>
      </c>
      <c r="E83" s="26" t="s">
        <v>91</v>
      </c>
      <c r="F83" s="17" t="str">
        <f t="shared" si="2"/>
        <v>Stuart, WILKINS</v>
      </c>
      <c r="G83" s="42" t="s">
        <v>324</v>
      </c>
      <c r="H83" s="18">
        <v>24167</v>
      </c>
      <c r="I83" t="s">
        <v>334</v>
      </c>
    </row>
    <row r="84" spans="1:9" x14ac:dyDescent="0.25">
      <c r="A84" s="29">
        <v>83</v>
      </c>
      <c r="B84" s="16"/>
      <c r="C84" s="31" t="s">
        <v>195</v>
      </c>
      <c r="D84" s="26" t="s">
        <v>234</v>
      </c>
      <c r="E84" s="26" t="s">
        <v>288</v>
      </c>
      <c r="F84" s="17" t="str">
        <f t="shared" si="2"/>
        <v>Simon, MEYER</v>
      </c>
      <c r="G84" s="42" t="s">
        <v>324</v>
      </c>
      <c r="H84" s="18">
        <v>24969</v>
      </c>
      <c r="I84" t="s">
        <v>334</v>
      </c>
    </row>
    <row r="85" spans="1:9" x14ac:dyDescent="0.25">
      <c r="A85" s="29">
        <v>84</v>
      </c>
      <c r="B85" s="16"/>
      <c r="C85" s="31" t="s">
        <v>195</v>
      </c>
      <c r="D85" s="26" t="s">
        <v>235</v>
      </c>
      <c r="E85" s="26" t="s">
        <v>289</v>
      </c>
      <c r="F85" s="17" t="str">
        <f t="shared" si="2"/>
        <v>Jamie, GAVIGLIO</v>
      </c>
      <c r="G85" s="42" t="s">
        <v>324</v>
      </c>
      <c r="H85" s="18">
        <v>26435</v>
      </c>
      <c r="I85" t="s">
        <v>335</v>
      </c>
    </row>
    <row r="86" spans="1:9" x14ac:dyDescent="0.25">
      <c r="A86" s="29">
        <v>85</v>
      </c>
      <c r="B86" s="16"/>
      <c r="C86" s="31" t="s">
        <v>195</v>
      </c>
      <c r="D86" s="26" t="s">
        <v>236</v>
      </c>
      <c r="E86" s="26" t="s">
        <v>15</v>
      </c>
      <c r="F86" s="17" t="str">
        <f t="shared" si="2"/>
        <v>Andrew, MCCONNELL</v>
      </c>
      <c r="G86" s="42" t="s">
        <v>324</v>
      </c>
      <c r="H86" s="18">
        <v>26000</v>
      </c>
      <c r="I86" t="s">
        <v>334</v>
      </c>
    </row>
    <row r="87" spans="1:9" x14ac:dyDescent="0.25">
      <c r="A87" s="29">
        <v>86</v>
      </c>
      <c r="B87" s="16"/>
      <c r="C87" s="31" t="s">
        <v>195</v>
      </c>
      <c r="D87" s="26" t="s">
        <v>237</v>
      </c>
      <c r="E87" s="26" t="s">
        <v>290</v>
      </c>
      <c r="F87" s="17" t="str">
        <f t="shared" si="2"/>
        <v>Brenden, SMYTH</v>
      </c>
      <c r="G87" s="42" t="s">
        <v>324</v>
      </c>
      <c r="H87" s="18">
        <v>28037</v>
      </c>
      <c r="I87" t="s">
        <v>334</v>
      </c>
    </row>
    <row r="88" spans="1:9" x14ac:dyDescent="0.25">
      <c r="A88" s="29">
        <v>87</v>
      </c>
      <c r="B88" s="16"/>
      <c r="C88" s="31" t="s">
        <v>195</v>
      </c>
      <c r="D88" s="26" t="s">
        <v>238</v>
      </c>
      <c r="E88" s="26" t="s">
        <v>291</v>
      </c>
      <c r="F88" s="17" t="str">
        <f t="shared" si="2"/>
        <v>Clinton, BAIN</v>
      </c>
      <c r="G88" s="42" t="s">
        <v>324</v>
      </c>
      <c r="H88" s="18">
        <v>29176</v>
      </c>
      <c r="I88" t="s">
        <v>334</v>
      </c>
    </row>
    <row r="89" spans="1:9" x14ac:dyDescent="0.25">
      <c r="A89" s="29">
        <v>88</v>
      </c>
      <c r="B89" s="16"/>
      <c r="C89" s="31" t="s">
        <v>195</v>
      </c>
      <c r="D89" s="36" t="s">
        <v>239</v>
      </c>
      <c r="E89" s="36" t="s">
        <v>292</v>
      </c>
      <c r="F89" s="17" t="str">
        <f t="shared" si="2"/>
        <v>Brynley, ABAD</v>
      </c>
      <c r="G89" s="42" t="s">
        <v>324</v>
      </c>
      <c r="H89" s="18">
        <v>26166</v>
      </c>
      <c r="I89" t="s">
        <v>334</v>
      </c>
    </row>
    <row r="90" spans="1:9" x14ac:dyDescent="0.25">
      <c r="A90" s="29">
        <v>89</v>
      </c>
      <c r="B90" s="16"/>
      <c r="C90" s="31" t="s">
        <v>195</v>
      </c>
      <c r="D90" s="36" t="s">
        <v>240</v>
      </c>
      <c r="E90" s="36" t="s">
        <v>185</v>
      </c>
      <c r="F90" s="17" t="str">
        <f t="shared" si="2"/>
        <v>Brett, O'DOHERTY</v>
      </c>
      <c r="G90" s="42" t="s">
        <v>324</v>
      </c>
      <c r="H90" s="18">
        <v>28583</v>
      </c>
      <c r="I90" t="s">
        <v>335</v>
      </c>
    </row>
    <row r="91" spans="1:9" x14ac:dyDescent="0.25">
      <c r="A91" s="29">
        <v>90</v>
      </c>
      <c r="B91" s="16"/>
      <c r="C91" s="31" t="s">
        <v>195</v>
      </c>
      <c r="D91" s="36" t="s">
        <v>241</v>
      </c>
      <c r="E91" s="36" t="s">
        <v>286</v>
      </c>
      <c r="F91" s="17" t="str">
        <f t="shared" si="2"/>
        <v>Josh, ANNELLS</v>
      </c>
      <c r="G91" s="42" t="s">
        <v>324</v>
      </c>
      <c r="H91" s="18">
        <v>27871</v>
      </c>
      <c r="I91" t="s">
        <v>334</v>
      </c>
    </row>
    <row r="92" spans="1:9" x14ac:dyDescent="0.25">
      <c r="A92" s="25">
        <v>91</v>
      </c>
      <c r="B92" s="16"/>
      <c r="C92" s="32" t="s">
        <v>196</v>
      </c>
      <c r="D92" s="26" t="s">
        <v>35</v>
      </c>
      <c r="E92" s="26" t="s">
        <v>36</v>
      </c>
      <c r="F92" s="17" t="str">
        <f t="shared" si="2"/>
        <v>Mark, WATTS</v>
      </c>
      <c r="G92" s="42" t="s">
        <v>324</v>
      </c>
      <c r="H92" s="18">
        <v>28656</v>
      </c>
      <c r="I92" t="s">
        <v>336</v>
      </c>
    </row>
    <row r="93" spans="1:9" x14ac:dyDescent="0.25">
      <c r="A93" s="25">
        <v>92</v>
      </c>
      <c r="B93" s="16"/>
      <c r="C93" s="32" t="s">
        <v>196</v>
      </c>
      <c r="D93" s="26" t="s">
        <v>76</v>
      </c>
      <c r="E93" s="26" t="s">
        <v>77</v>
      </c>
      <c r="F93" s="17" t="str">
        <f t="shared" si="2"/>
        <v>Gary, HOWELL</v>
      </c>
      <c r="G93" s="42" t="s">
        <v>324</v>
      </c>
      <c r="H93" s="18">
        <v>24732</v>
      </c>
      <c r="I93" t="s">
        <v>337</v>
      </c>
    </row>
    <row r="94" spans="1:9" x14ac:dyDescent="0.25">
      <c r="A94" s="25">
        <v>93</v>
      </c>
      <c r="B94" s="16"/>
      <c r="C94" s="32" t="s">
        <v>196</v>
      </c>
      <c r="D94" s="26" t="s">
        <v>53</v>
      </c>
      <c r="E94" s="26" t="s">
        <v>54</v>
      </c>
      <c r="F94" s="17" t="str">
        <f t="shared" si="2"/>
        <v>Attila, KISS</v>
      </c>
      <c r="G94" s="42" t="s">
        <v>324</v>
      </c>
      <c r="H94" s="18">
        <v>25348</v>
      </c>
      <c r="I94" t="s">
        <v>337</v>
      </c>
    </row>
    <row r="95" spans="1:9" x14ac:dyDescent="0.25">
      <c r="A95" s="25">
        <v>94</v>
      </c>
      <c r="B95" s="16"/>
      <c r="C95" s="32" t="s">
        <v>196</v>
      </c>
      <c r="D95" s="26" t="s">
        <v>9</v>
      </c>
      <c r="E95" s="26" t="s">
        <v>36</v>
      </c>
      <c r="F95" s="17" t="str">
        <f t="shared" si="2"/>
        <v>Mark, LASPINA</v>
      </c>
      <c r="G95" s="42" t="s">
        <v>324</v>
      </c>
      <c r="H95" s="18">
        <v>26306</v>
      </c>
      <c r="I95" t="s">
        <v>336</v>
      </c>
    </row>
    <row r="96" spans="1:9" x14ac:dyDescent="0.25">
      <c r="A96" s="25">
        <v>95</v>
      </c>
      <c r="B96" s="16"/>
      <c r="C96" s="32" t="s">
        <v>196</v>
      </c>
      <c r="D96" s="26" t="s">
        <v>122</v>
      </c>
      <c r="E96" s="26" t="s">
        <v>110</v>
      </c>
      <c r="F96" s="17" t="str">
        <f t="shared" si="2"/>
        <v>Paul, ANDREWS</v>
      </c>
      <c r="G96" s="42" t="s">
        <v>324</v>
      </c>
      <c r="H96" s="18">
        <v>25566</v>
      </c>
      <c r="I96" t="s">
        <v>337</v>
      </c>
    </row>
    <row r="97" spans="1:9" x14ac:dyDescent="0.25">
      <c r="A97" s="25">
        <v>96</v>
      </c>
      <c r="B97" s="16"/>
      <c r="C97" s="32" t="s">
        <v>196</v>
      </c>
      <c r="D97" s="26" t="s">
        <v>242</v>
      </c>
      <c r="E97" s="26" t="s">
        <v>293</v>
      </c>
      <c r="F97" s="17" t="str">
        <f t="shared" si="2"/>
        <v>Bryan, CRISPIN</v>
      </c>
      <c r="G97" s="42" t="s">
        <v>324</v>
      </c>
      <c r="H97" s="18">
        <v>25410</v>
      </c>
      <c r="I97" t="s">
        <v>337</v>
      </c>
    </row>
    <row r="98" spans="1:9" x14ac:dyDescent="0.25">
      <c r="A98" s="25">
        <v>97</v>
      </c>
      <c r="B98" s="16"/>
      <c r="C98" s="32" t="s">
        <v>196</v>
      </c>
      <c r="D98" s="26" t="s">
        <v>107</v>
      </c>
      <c r="E98" s="26" t="s">
        <v>27</v>
      </c>
      <c r="F98" s="17" t="str">
        <f t="shared" si="2"/>
        <v>Sam, CHANNELLS</v>
      </c>
      <c r="G98" s="42" t="s">
        <v>323</v>
      </c>
      <c r="H98" s="18">
        <v>34542</v>
      </c>
      <c r="I98" t="s">
        <v>332</v>
      </c>
    </row>
    <row r="99" spans="1:9" x14ac:dyDescent="0.25">
      <c r="A99" s="25">
        <v>98</v>
      </c>
      <c r="B99" s="16"/>
      <c r="C99" s="32" t="s">
        <v>196</v>
      </c>
      <c r="D99" s="45" t="s">
        <v>136</v>
      </c>
      <c r="E99" s="45" t="s">
        <v>301</v>
      </c>
      <c r="F99" s="17" t="str">
        <f t="shared" si="2"/>
        <v>Nicholas, BOOTH</v>
      </c>
      <c r="G99" s="42" t="s">
        <v>325</v>
      </c>
      <c r="H99" s="19"/>
    </row>
    <row r="100" spans="1:9" x14ac:dyDescent="0.25">
      <c r="A100" s="25">
        <v>99</v>
      </c>
      <c r="B100" s="16"/>
      <c r="C100" s="32" t="s">
        <v>196</v>
      </c>
      <c r="D100" s="26" t="s">
        <v>385</v>
      </c>
      <c r="E100" s="26" t="s">
        <v>36</v>
      </c>
      <c r="F100" s="17" t="str">
        <f t="shared" si="2"/>
        <v>Mark, RICHARDSON</v>
      </c>
      <c r="G100" s="42" t="s">
        <v>325</v>
      </c>
      <c r="H100" s="19"/>
    </row>
    <row r="101" spans="1:9" x14ac:dyDescent="0.25">
      <c r="A101" s="25">
        <v>100</v>
      </c>
      <c r="B101" s="16"/>
      <c r="C101" s="32" t="s">
        <v>196</v>
      </c>
      <c r="D101" s="26" t="s">
        <v>386</v>
      </c>
      <c r="E101" s="26" t="s">
        <v>110</v>
      </c>
      <c r="F101" s="17" t="str">
        <f t="shared" si="2"/>
        <v>Paul, WOODWARD</v>
      </c>
      <c r="G101" s="42" t="s">
        <v>325</v>
      </c>
      <c r="H101" s="19"/>
    </row>
    <row r="102" spans="1:9" x14ac:dyDescent="0.25">
      <c r="A102" s="29">
        <v>101</v>
      </c>
      <c r="B102" s="16"/>
      <c r="C102" s="31" t="s">
        <v>342</v>
      </c>
      <c r="D102" s="26" t="s">
        <v>243</v>
      </c>
      <c r="E102" s="26" t="s">
        <v>294</v>
      </c>
      <c r="F102" s="17" t="str">
        <f t="shared" si="2"/>
        <v>Correy, EDMED</v>
      </c>
      <c r="G102" s="42" t="s">
        <v>324</v>
      </c>
      <c r="H102" s="19">
        <v>29258</v>
      </c>
      <c r="I102" t="s">
        <v>325</v>
      </c>
    </row>
    <row r="103" spans="1:9" x14ac:dyDescent="0.25">
      <c r="A103" s="29">
        <v>102</v>
      </c>
      <c r="B103" s="16"/>
      <c r="C103" s="48" t="s">
        <v>342</v>
      </c>
      <c r="D103" s="26" t="s">
        <v>244</v>
      </c>
      <c r="E103" s="26" t="s">
        <v>295</v>
      </c>
      <c r="F103" s="17" t="str">
        <f t="shared" si="2"/>
        <v>Darcy, WHITTAKER</v>
      </c>
      <c r="G103" s="42" t="s">
        <v>323</v>
      </c>
      <c r="H103" s="19">
        <v>36431</v>
      </c>
      <c r="I103" t="s">
        <v>330</v>
      </c>
    </row>
    <row r="104" spans="1:9" x14ac:dyDescent="0.25">
      <c r="A104" s="29">
        <v>103</v>
      </c>
      <c r="B104" s="16"/>
      <c r="C104" s="48" t="s">
        <v>342</v>
      </c>
      <c r="D104" s="26" t="s">
        <v>23</v>
      </c>
      <c r="E104" s="26" t="s">
        <v>296</v>
      </c>
      <c r="F104" s="17" t="str">
        <f t="shared" si="2"/>
        <v>Calan, WHITE</v>
      </c>
      <c r="G104" s="42" t="s">
        <v>323</v>
      </c>
      <c r="H104" s="19">
        <v>36252</v>
      </c>
      <c r="I104" t="s">
        <v>330</v>
      </c>
    </row>
    <row r="105" spans="1:9" x14ac:dyDescent="0.25">
      <c r="A105" s="29">
        <v>104</v>
      </c>
      <c r="B105" s="16"/>
      <c r="C105" s="48" t="s">
        <v>342</v>
      </c>
      <c r="D105" s="26" t="s">
        <v>245</v>
      </c>
      <c r="E105" s="26" t="s">
        <v>30</v>
      </c>
      <c r="F105" s="17" t="str">
        <f t="shared" si="2"/>
        <v>Tom, HODGE</v>
      </c>
      <c r="G105" s="42" t="s">
        <v>323</v>
      </c>
      <c r="H105" s="19"/>
      <c r="I105" t="s">
        <v>330</v>
      </c>
    </row>
    <row r="106" spans="1:9" x14ac:dyDescent="0.25">
      <c r="A106" s="29">
        <v>105</v>
      </c>
      <c r="B106" s="16"/>
      <c r="C106" s="48" t="s">
        <v>342</v>
      </c>
      <c r="D106" s="26" t="s">
        <v>17</v>
      </c>
      <c r="E106" s="26" t="s">
        <v>4</v>
      </c>
      <c r="F106" s="17" t="str">
        <f t="shared" si="2"/>
        <v>Alex, QUIRK</v>
      </c>
      <c r="G106" s="42" t="s">
        <v>325</v>
      </c>
      <c r="H106" s="18">
        <v>34153</v>
      </c>
      <c r="I106" t="s">
        <v>325</v>
      </c>
    </row>
    <row r="107" spans="1:9" x14ac:dyDescent="0.25">
      <c r="A107" s="29">
        <v>106</v>
      </c>
      <c r="B107" s="16"/>
      <c r="C107" s="48" t="s">
        <v>342</v>
      </c>
      <c r="D107" s="26" t="s">
        <v>246</v>
      </c>
      <c r="E107" s="26" t="s">
        <v>297</v>
      </c>
      <c r="F107" s="17" t="str">
        <f t="shared" si="2"/>
        <v>Lachlan, FEARON</v>
      </c>
      <c r="G107" s="42" t="s">
        <v>323</v>
      </c>
      <c r="H107" s="18">
        <v>36434</v>
      </c>
      <c r="I107" t="s">
        <v>330</v>
      </c>
    </row>
    <row r="108" spans="1:9" x14ac:dyDescent="0.25">
      <c r="A108" s="29">
        <v>107</v>
      </c>
      <c r="B108" s="16"/>
      <c r="C108" s="48" t="s">
        <v>342</v>
      </c>
      <c r="D108" s="26" t="s">
        <v>135</v>
      </c>
      <c r="E108" s="26" t="s">
        <v>34</v>
      </c>
      <c r="F108" s="17" t="str">
        <f t="shared" si="2"/>
        <v>Mitch, GALE</v>
      </c>
      <c r="G108" s="42" t="s">
        <v>323</v>
      </c>
      <c r="H108" s="19">
        <v>35949</v>
      </c>
      <c r="I108" t="s">
        <v>330</v>
      </c>
    </row>
    <row r="109" spans="1:9" x14ac:dyDescent="0.25">
      <c r="A109" s="29">
        <v>108</v>
      </c>
      <c r="B109" s="16"/>
      <c r="C109" s="48" t="s">
        <v>342</v>
      </c>
      <c r="D109" s="26" t="s">
        <v>180</v>
      </c>
      <c r="E109" s="26" t="s">
        <v>174</v>
      </c>
      <c r="F109" s="17" t="str">
        <f t="shared" si="2"/>
        <v>Gilbert, GUTOWSKI</v>
      </c>
      <c r="G109" s="42" t="s">
        <v>324</v>
      </c>
      <c r="H109" s="19">
        <v>29240</v>
      </c>
      <c r="I109" t="s">
        <v>325</v>
      </c>
    </row>
    <row r="110" spans="1:9" x14ac:dyDescent="0.25">
      <c r="A110" s="29">
        <v>109</v>
      </c>
      <c r="B110" s="16"/>
      <c r="C110" s="48" t="s">
        <v>342</v>
      </c>
      <c r="D110" s="26" t="s">
        <v>26</v>
      </c>
      <c r="E110" s="26" t="s">
        <v>27</v>
      </c>
      <c r="F110" s="17" t="str">
        <f t="shared" si="2"/>
        <v>Sam, WOOD</v>
      </c>
      <c r="G110" s="42" t="s">
        <v>325</v>
      </c>
      <c r="H110" s="19">
        <v>33784</v>
      </c>
      <c r="I110" t="s">
        <v>323</v>
      </c>
    </row>
    <row r="111" spans="1:9" x14ac:dyDescent="0.25">
      <c r="A111" s="29">
        <v>110</v>
      </c>
      <c r="B111" s="16"/>
      <c r="C111" s="48" t="s">
        <v>342</v>
      </c>
      <c r="D111" s="36" t="s">
        <v>130</v>
      </c>
      <c r="E111" s="36" t="s">
        <v>156</v>
      </c>
      <c r="F111" s="17" t="str">
        <f t="shared" si="2"/>
        <v>Leighton, TAYLOR</v>
      </c>
      <c r="G111" s="42" t="s">
        <v>323</v>
      </c>
      <c r="H111" s="19">
        <v>35815</v>
      </c>
      <c r="I111" t="s">
        <v>330</v>
      </c>
    </row>
    <row r="112" spans="1:9" x14ac:dyDescent="0.25">
      <c r="A112" s="25">
        <v>111</v>
      </c>
      <c r="B112" s="16"/>
      <c r="C112" s="32" t="s">
        <v>197</v>
      </c>
      <c r="D112" s="26" t="s">
        <v>24</v>
      </c>
      <c r="E112" s="26" t="s">
        <v>25</v>
      </c>
      <c r="F112" s="17" t="str">
        <f t="shared" si="2"/>
        <v>David, MELVILLE</v>
      </c>
      <c r="G112" s="42" t="s">
        <v>325</v>
      </c>
      <c r="H112" s="19">
        <v>32108</v>
      </c>
      <c r="I112" t="s">
        <v>325</v>
      </c>
    </row>
    <row r="113" spans="1:9" x14ac:dyDescent="0.25">
      <c r="A113" s="25">
        <v>112</v>
      </c>
      <c r="B113" s="16"/>
      <c r="C113" s="32" t="s">
        <v>197</v>
      </c>
      <c r="D113" s="26" t="s">
        <v>87</v>
      </c>
      <c r="E113" s="26" t="s">
        <v>4</v>
      </c>
      <c r="F113" s="17" t="str">
        <f t="shared" si="2"/>
        <v>Alex, GRUNKE</v>
      </c>
      <c r="G113" s="42" t="s">
        <v>325</v>
      </c>
      <c r="H113" s="19">
        <v>34124</v>
      </c>
      <c r="I113" t="s">
        <v>325</v>
      </c>
    </row>
    <row r="114" spans="1:9" x14ac:dyDescent="0.25">
      <c r="A114" s="25">
        <v>113</v>
      </c>
      <c r="B114" s="16"/>
      <c r="C114" s="32" t="s">
        <v>197</v>
      </c>
      <c r="D114" s="26" t="s">
        <v>247</v>
      </c>
      <c r="E114" s="26" t="s">
        <v>118</v>
      </c>
      <c r="F114" s="17" t="str">
        <f t="shared" si="2"/>
        <v>Kyle, BRIDGEWOOD</v>
      </c>
      <c r="G114" s="42" t="s">
        <v>325</v>
      </c>
      <c r="H114" s="19">
        <v>32562</v>
      </c>
      <c r="I114" t="s">
        <v>325</v>
      </c>
    </row>
    <row r="115" spans="1:9" x14ac:dyDescent="0.25">
      <c r="A115" s="25">
        <v>114</v>
      </c>
      <c r="B115" s="16"/>
      <c r="C115" s="32" t="s">
        <v>197</v>
      </c>
      <c r="D115" s="26" t="s">
        <v>460</v>
      </c>
      <c r="E115" s="26" t="s">
        <v>461</v>
      </c>
      <c r="F115" s="17" t="str">
        <f t="shared" si="2"/>
        <v>Thomas, HUBBARD</v>
      </c>
      <c r="G115" s="42" t="s">
        <v>325</v>
      </c>
      <c r="H115" s="18">
        <v>33157</v>
      </c>
      <c r="I115" t="s">
        <v>325</v>
      </c>
    </row>
    <row r="116" spans="1:9" x14ac:dyDescent="0.25">
      <c r="A116" s="25">
        <v>115</v>
      </c>
      <c r="B116" s="16"/>
      <c r="C116" s="32" t="s">
        <v>197</v>
      </c>
      <c r="D116" s="26" t="s">
        <v>43</v>
      </c>
      <c r="E116" s="26" t="s">
        <v>85</v>
      </c>
      <c r="F116" s="17" t="str">
        <f t="shared" si="2"/>
        <v>Samuel, VOLKERS</v>
      </c>
      <c r="G116" s="42" t="s">
        <v>325</v>
      </c>
      <c r="H116" s="18">
        <v>33798</v>
      </c>
      <c r="I116" t="s">
        <v>325</v>
      </c>
    </row>
    <row r="117" spans="1:9" x14ac:dyDescent="0.25">
      <c r="A117" s="25">
        <v>116</v>
      </c>
      <c r="B117" s="16"/>
      <c r="C117" s="32" t="s">
        <v>197</v>
      </c>
      <c r="D117" s="26" t="s">
        <v>46</v>
      </c>
      <c r="E117" s="26" t="s">
        <v>6</v>
      </c>
      <c r="F117" s="17" t="str">
        <f t="shared" si="2"/>
        <v>Dylan, NEWBERY</v>
      </c>
      <c r="G117" s="42" t="s">
        <v>323</v>
      </c>
      <c r="H117" s="18">
        <v>34403</v>
      </c>
      <c r="I117" t="s">
        <v>323</v>
      </c>
    </row>
    <row r="118" spans="1:9" x14ac:dyDescent="0.25">
      <c r="A118" s="25">
        <v>117</v>
      </c>
      <c r="B118" s="16"/>
      <c r="C118" s="32" t="s">
        <v>197</v>
      </c>
      <c r="D118" s="26" t="s">
        <v>116</v>
      </c>
      <c r="E118" s="26" t="s">
        <v>91</v>
      </c>
      <c r="F118" s="17" t="str">
        <f t="shared" si="2"/>
        <v>Stuart, COWIN</v>
      </c>
      <c r="G118" s="42" t="s">
        <v>324</v>
      </c>
      <c r="H118" s="18">
        <v>25865</v>
      </c>
      <c r="I118" t="s">
        <v>325</v>
      </c>
    </row>
    <row r="119" spans="1:9" x14ac:dyDescent="0.25">
      <c r="A119" s="25">
        <v>118</v>
      </c>
      <c r="B119" s="16"/>
      <c r="C119" s="32" t="s">
        <v>197</v>
      </c>
      <c r="D119" s="46" t="s">
        <v>169</v>
      </c>
      <c r="E119" s="47" t="s">
        <v>168</v>
      </c>
      <c r="F119" s="17" t="str">
        <f t="shared" si="2"/>
        <v>Saxon, IRVINE</v>
      </c>
      <c r="G119" s="42" t="s">
        <v>325</v>
      </c>
      <c r="H119" s="18">
        <v>31751</v>
      </c>
      <c r="I119" t="s">
        <v>325</v>
      </c>
    </row>
    <row r="120" spans="1:9" x14ac:dyDescent="0.25">
      <c r="A120" s="25">
        <v>119</v>
      </c>
      <c r="B120" s="16"/>
      <c r="C120" s="32" t="s">
        <v>197</v>
      </c>
      <c r="D120" s="35" t="s">
        <v>42</v>
      </c>
      <c r="E120" s="35" t="s">
        <v>20</v>
      </c>
      <c r="F120" s="17" t="str">
        <f t="shared" si="2"/>
        <v>Ryan, THOMAS</v>
      </c>
      <c r="G120" s="42" t="s">
        <v>323</v>
      </c>
      <c r="H120" s="18">
        <v>34732</v>
      </c>
      <c r="I120" t="s">
        <v>323</v>
      </c>
    </row>
    <row r="121" spans="1:9" x14ac:dyDescent="0.25">
      <c r="A121" s="25">
        <v>120</v>
      </c>
      <c r="B121" s="16"/>
      <c r="C121" s="32" t="s">
        <v>197</v>
      </c>
      <c r="D121" s="35" t="s">
        <v>248</v>
      </c>
      <c r="E121" s="35" t="s">
        <v>8</v>
      </c>
      <c r="F121" s="17" t="str">
        <f t="shared" si="2"/>
        <v>Ben, FOSTER</v>
      </c>
      <c r="G121" s="42" t="s">
        <v>325</v>
      </c>
      <c r="H121" s="18">
        <v>30821</v>
      </c>
      <c r="I121" t="s">
        <v>333</v>
      </c>
    </row>
    <row r="122" spans="1:9" x14ac:dyDescent="0.25">
      <c r="A122" s="29">
        <v>121</v>
      </c>
      <c r="B122" s="16"/>
      <c r="C122" s="31" t="s">
        <v>198</v>
      </c>
      <c r="D122" s="26" t="s">
        <v>134</v>
      </c>
      <c r="E122" s="26" t="s">
        <v>38</v>
      </c>
      <c r="F122" s="17" t="str">
        <f t="shared" si="2"/>
        <v>Sean, TRAINOR</v>
      </c>
      <c r="G122" s="42" t="s">
        <v>325</v>
      </c>
      <c r="H122" s="18">
        <v>32590</v>
      </c>
      <c r="I122" t="s">
        <v>332</v>
      </c>
    </row>
    <row r="123" spans="1:9" x14ac:dyDescent="0.25">
      <c r="A123" s="29">
        <v>122</v>
      </c>
      <c r="B123" s="16"/>
      <c r="C123" s="31" t="s">
        <v>198</v>
      </c>
      <c r="D123" s="26" t="s">
        <v>125</v>
      </c>
      <c r="E123" s="26" t="s">
        <v>20</v>
      </c>
      <c r="F123" s="17" t="str">
        <f t="shared" si="2"/>
        <v>Ryan, MACNICOL</v>
      </c>
      <c r="G123" s="42" t="s">
        <v>323</v>
      </c>
      <c r="H123" s="18">
        <v>35832</v>
      </c>
      <c r="I123" t="s">
        <v>331</v>
      </c>
    </row>
    <row r="124" spans="1:9" x14ac:dyDescent="0.25">
      <c r="A124" s="29">
        <v>123</v>
      </c>
      <c r="B124" s="16"/>
      <c r="C124" s="31" t="s">
        <v>198</v>
      </c>
      <c r="D124" s="26" t="s">
        <v>249</v>
      </c>
      <c r="E124" s="26" t="s">
        <v>298</v>
      </c>
      <c r="F124" s="17" t="str">
        <f t="shared" si="2"/>
        <v>Jason, PORTER</v>
      </c>
      <c r="G124" s="42" t="s">
        <v>324</v>
      </c>
      <c r="H124" s="18">
        <v>29268</v>
      </c>
      <c r="I124" t="s">
        <v>331</v>
      </c>
    </row>
    <row r="125" spans="1:9" x14ac:dyDescent="0.25">
      <c r="A125" s="29">
        <v>124</v>
      </c>
      <c r="B125" s="16"/>
      <c r="C125" s="31" t="s">
        <v>198</v>
      </c>
      <c r="D125" s="26" t="s">
        <v>112</v>
      </c>
      <c r="E125" s="26" t="s">
        <v>113</v>
      </c>
      <c r="F125" s="17" t="str">
        <f t="shared" si="2"/>
        <v>Steve, MULLINS</v>
      </c>
      <c r="G125" s="42" t="s">
        <v>324</v>
      </c>
      <c r="H125" s="18">
        <v>24715</v>
      </c>
      <c r="I125" t="s">
        <v>331</v>
      </c>
    </row>
    <row r="126" spans="1:9" x14ac:dyDescent="0.25">
      <c r="A126" s="29">
        <v>125</v>
      </c>
      <c r="B126" s="16"/>
      <c r="C126" s="31" t="s">
        <v>198</v>
      </c>
      <c r="D126" s="26" t="s">
        <v>111</v>
      </c>
      <c r="E126" s="26" t="s">
        <v>32</v>
      </c>
      <c r="F126" s="17" t="str">
        <f t="shared" si="2"/>
        <v>Luke, CUNNINGHAM</v>
      </c>
      <c r="G126" s="42" t="s">
        <v>325</v>
      </c>
      <c r="H126" s="18">
        <v>30565</v>
      </c>
      <c r="I126" t="s">
        <v>332</v>
      </c>
    </row>
    <row r="127" spans="1:9" x14ac:dyDescent="0.25">
      <c r="A127" s="29">
        <v>126</v>
      </c>
      <c r="B127" s="16"/>
      <c r="C127" s="31" t="s">
        <v>198</v>
      </c>
      <c r="D127" s="26" t="s">
        <v>183</v>
      </c>
      <c r="E127" s="26" t="s">
        <v>182</v>
      </c>
      <c r="F127" s="17" t="str">
        <f t="shared" si="2"/>
        <v>Henry, LEEF</v>
      </c>
      <c r="G127" s="42" t="s">
        <v>323</v>
      </c>
      <c r="H127" s="18">
        <v>34740</v>
      </c>
      <c r="I127" t="s">
        <v>332</v>
      </c>
    </row>
    <row r="128" spans="1:9" x14ac:dyDescent="0.25">
      <c r="A128" s="29">
        <v>127</v>
      </c>
      <c r="B128" s="16"/>
      <c r="C128" s="31" t="s">
        <v>198</v>
      </c>
      <c r="D128" s="26" t="s">
        <v>250</v>
      </c>
      <c r="E128" s="26" t="s">
        <v>299</v>
      </c>
      <c r="F128" s="17" t="str">
        <f t="shared" si="2"/>
        <v>Aidan, KAMPERS</v>
      </c>
      <c r="G128" s="42" t="s">
        <v>323</v>
      </c>
      <c r="H128" s="18">
        <v>35747</v>
      </c>
      <c r="I128" t="s">
        <v>323</v>
      </c>
    </row>
    <row r="129" spans="1:9" x14ac:dyDescent="0.25">
      <c r="A129" s="29">
        <v>128</v>
      </c>
      <c r="B129" s="16"/>
      <c r="C129" s="31" t="s">
        <v>198</v>
      </c>
      <c r="D129" s="26" t="s">
        <v>132</v>
      </c>
      <c r="E129" s="26" t="s">
        <v>133</v>
      </c>
      <c r="F129" s="17" t="str">
        <f t="shared" si="2"/>
        <v>Joris, VAN DER TANG</v>
      </c>
      <c r="G129" s="42" t="s">
        <v>324</v>
      </c>
      <c r="H129" s="18">
        <v>29015</v>
      </c>
      <c r="I129" t="s">
        <v>331</v>
      </c>
    </row>
    <row r="130" spans="1:9" x14ac:dyDescent="0.25">
      <c r="A130" s="29">
        <v>129</v>
      </c>
      <c r="B130" s="16"/>
      <c r="C130" s="31" t="s">
        <v>198</v>
      </c>
      <c r="D130" s="26" t="s">
        <v>159</v>
      </c>
      <c r="E130" s="26" t="s">
        <v>52</v>
      </c>
      <c r="F130" s="17" t="str">
        <f t="shared" si="2"/>
        <v>Stephen, RASHLEIGH</v>
      </c>
      <c r="G130" s="42" t="s">
        <v>325</v>
      </c>
      <c r="H130" s="18">
        <v>32433</v>
      </c>
      <c r="I130" t="s">
        <v>331</v>
      </c>
    </row>
    <row r="131" spans="1:9" x14ac:dyDescent="0.25">
      <c r="A131" s="29">
        <v>130</v>
      </c>
      <c r="B131" s="16"/>
      <c r="C131" s="31" t="s">
        <v>198</v>
      </c>
      <c r="D131" s="26" t="s">
        <v>157</v>
      </c>
      <c r="E131" s="26" t="s">
        <v>158</v>
      </c>
      <c r="F131" s="17" t="str">
        <f t="shared" si="2"/>
        <v>Shannon, SAXBY</v>
      </c>
      <c r="G131" s="42" t="s">
        <v>325</v>
      </c>
      <c r="H131" s="18">
        <v>32238</v>
      </c>
      <c r="I131" t="s">
        <v>331</v>
      </c>
    </row>
    <row r="132" spans="1:9" x14ac:dyDescent="0.25">
      <c r="A132" s="25">
        <v>131</v>
      </c>
      <c r="B132" s="16"/>
      <c r="C132" s="32" t="s">
        <v>199</v>
      </c>
      <c r="D132" s="26" t="s">
        <v>80</v>
      </c>
      <c r="E132" s="26" t="s">
        <v>81</v>
      </c>
      <c r="F132" s="17" t="str">
        <f t="shared" ref="F132:F195" si="3">CONCATENATE(E132,", ",D132)</f>
        <v>Ian, JOHNSTON</v>
      </c>
      <c r="G132" s="42" t="s">
        <v>324</v>
      </c>
      <c r="H132" s="18">
        <v>26426</v>
      </c>
      <c r="I132" t="s">
        <v>338</v>
      </c>
    </row>
    <row r="133" spans="1:9" x14ac:dyDescent="0.25">
      <c r="A133" s="25">
        <v>132</v>
      </c>
      <c r="B133" s="16"/>
      <c r="C133" s="32" t="s">
        <v>199</v>
      </c>
      <c r="D133" s="26" t="s">
        <v>108</v>
      </c>
      <c r="E133" s="26" t="s">
        <v>37</v>
      </c>
      <c r="F133" s="17" t="str">
        <f t="shared" si="3"/>
        <v>Michael, BETTANY</v>
      </c>
      <c r="G133" s="42" t="s">
        <v>325</v>
      </c>
      <c r="H133" s="18">
        <v>31377</v>
      </c>
      <c r="I133" t="s">
        <v>339</v>
      </c>
    </row>
    <row r="134" spans="1:9" x14ac:dyDescent="0.25">
      <c r="A134" s="25">
        <v>133</v>
      </c>
      <c r="B134" s="16"/>
      <c r="C134" s="32" t="s">
        <v>199</v>
      </c>
      <c r="D134" s="26" t="s">
        <v>251</v>
      </c>
      <c r="E134" s="26" t="s">
        <v>41</v>
      </c>
      <c r="F134" s="17" t="str">
        <f t="shared" si="3"/>
        <v>Richard, BROWNHILL</v>
      </c>
      <c r="G134" s="42" t="s">
        <v>324</v>
      </c>
      <c r="H134" s="18">
        <v>29343</v>
      </c>
      <c r="I134" t="s">
        <v>340</v>
      </c>
    </row>
    <row r="135" spans="1:9" x14ac:dyDescent="0.25">
      <c r="A135" s="25">
        <v>134</v>
      </c>
      <c r="B135" s="16"/>
      <c r="C135" s="32" t="s">
        <v>199</v>
      </c>
      <c r="D135" s="26" t="s">
        <v>252</v>
      </c>
      <c r="E135" s="26" t="s">
        <v>300</v>
      </c>
      <c r="F135" s="17" t="str">
        <f t="shared" si="3"/>
        <v>Alan, JONES</v>
      </c>
      <c r="G135" s="42" t="s">
        <v>324</v>
      </c>
      <c r="H135" s="18">
        <v>28111</v>
      </c>
      <c r="I135" t="s">
        <v>338</v>
      </c>
    </row>
    <row r="136" spans="1:9" x14ac:dyDescent="0.25">
      <c r="A136" s="25">
        <v>135</v>
      </c>
      <c r="B136" s="16"/>
      <c r="C136" s="32" t="s">
        <v>199</v>
      </c>
      <c r="D136" s="26" t="s">
        <v>253</v>
      </c>
      <c r="E136" s="26" t="s">
        <v>5</v>
      </c>
      <c r="F136" s="17" t="str">
        <f t="shared" si="3"/>
        <v>James, MADIGAN</v>
      </c>
      <c r="G136" s="42" t="s">
        <v>324</v>
      </c>
      <c r="H136" s="18">
        <v>25320</v>
      </c>
      <c r="I136" t="s">
        <v>341</v>
      </c>
    </row>
    <row r="137" spans="1:9" x14ac:dyDescent="0.25">
      <c r="A137" s="25">
        <v>136</v>
      </c>
      <c r="B137" s="16"/>
      <c r="C137" s="32" t="s">
        <v>199</v>
      </c>
      <c r="D137" s="26" t="s">
        <v>254</v>
      </c>
      <c r="E137" s="26" t="s">
        <v>301</v>
      </c>
      <c r="F137" s="17" t="str">
        <f t="shared" si="3"/>
        <v>Nicholas, RIDER</v>
      </c>
      <c r="G137" s="42" t="s">
        <v>325</v>
      </c>
      <c r="H137" s="18">
        <v>33532</v>
      </c>
      <c r="I137" t="s">
        <v>325</v>
      </c>
    </row>
    <row r="138" spans="1:9" x14ac:dyDescent="0.25">
      <c r="A138" s="25">
        <v>137</v>
      </c>
      <c r="B138" s="16"/>
      <c r="C138" s="32" t="s">
        <v>199</v>
      </c>
      <c r="D138" s="36" t="s">
        <v>255</v>
      </c>
      <c r="E138" s="36" t="s">
        <v>302</v>
      </c>
      <c r="F138" s="17" t="str">
        <f t="shared" si="3"/>
        <v>Jarryd, WHITAKER</v>
      </c>
      <c r="G138" s="42" t="s">
        <v>323</v>
      </c>
      <c r="H138" s="18">
        <v>34592</v>
      </c>
      <c r="I138" t="s">
        <v>323</v>
      </c>
    </row>
    <row r="139" spans="1:9" x14ac:dyDescent="0.25">
      <c r="A139" s="25">
        <v>138</v>
      </c>
      <c r="B139" s="16"/>
      <c r="C139" s="32" t="s">
        <v>199</v>
      </c>
      <c r="D139" s="36" t="s">
        <v>256</v>
      </c>
      <c r="E139" s="36" t="s">
        <v>52</v>
      </c>
      <c r="F139" s="17" t="str">
        <f t="shared" si="3"/>
        <v>Stephen, LOWE</v>
      </c>
      <c r="G139" s="42" t="s">
        <v>324</v>
      </c>
      <c r="H139" s="18">
        <v>28150</v>
      </c>
      <c r="I139" t="s">
        <v>340</v>
      </c>
    </row>
    <row r="140" spans="1:9" x14ac:dyDescent="0.25">
      <c r="A140" s="25">
        <v>139</v>
      </c>
      <c r="B140" s="16"/>
      <c r="C140" s="32" t="s">
        <v>199</v>
      </c>
      <c r="D140" s="35" t="s">
        <v>257</v>
      </c>
      <c r="E140" s="36" t="s">
        <v>303</v>
      </c>
      <c r="F140" s="17" t="str">
        <f t="shared" si="3"/>
        <v>Barry, MEAD</v>
      </c>
      <c r="G140" s="42" t="s">
        <v>324</v>
      </c>
      <c r="H140" s="18">
        <v>29619</v>
      </c>
      <c r="I140" t="s">
        <v>340</v>
      </c>
    </row>
    <row r="141" spans="1:9" x14ac:dyDescent="0.25">
      <c r="A141" s="25">
        <v>140</v>
      </c>
      <c r="B141" s="16"/>
      <c r="C141" s="32" t="s">
        <v>199</v>
      </c>
      <c r="D141" s="35" t="s">
        <v>214</v>
      </c>
      <c r="E141" s="36"/>
      <c r="F141" s="17" t="str">
        <f t="shared" si="3"/>
        <v xml:space="preserve">, </v>
      </c>
      <c r="G141" s="42" t="s">
        <v>344</v>
      </c>
      <c r="H141" s="18"/>
    </row>
    <row r="142" spans="1:9" x14ac:dyDescent="0.25">
      <c r="A142" s="29">
        <v>141</v>
      </c>
      <c r="B142" s="16"/>
      <c r="C142" s="31" t="s">
        <v>200</v>
      </c>
      <c r="D142" s="26" t="s">
        <v>28</v>
      </c>
      <c r="E142" s="26" t="s">
        <v>304</v>
      </c>
      <c r="F142" s="17" t="str">
        <f t="shared" si="3"/>
        <v>Zac, COLLINS</v>
      </c>
      <c r="G142" s="42" t="s">
        <v>325</v>
      </c>
      <c r="H142" s="18">
        <v>32367</v>
      </c>
      <c r="I142" t="s">
        <v>325</v>
      </c>
    </row>
    <row r="143" spans="1:9" x14ac:dyDescent="0.25">
      <c r="A143" s="29">
        <v>142</v>
      </c>
      <c r="B143" s="16"/>
      <c r="C143" s="31" t="s">
        <v>200</v>
      </c>
      <c r="D143" s="26" t="s">
        <v>93</v>
      </c>
      <c r="E143" s="26" t="s">
        <v>305</v>
      </c>
      <c r="F143" s="17" t="str">
        <f t="shared" si="3"/>
        <v>Benjamin, ALBANY</v>
      </c>
      <c r="G143" s="42" t="s">
        <v>325</v>
      </c>
      <c r="H143" s="18">
        <v>33166</v>
      </c>
      <c r="I143" t="s">
        <v>325</v>
      </c>
    </row>
    <row r="144" spans="1:9" x14ac:dyDescent="0.25">
      <c r="A144" s="29">
        <v>143</v>
      </c>
      <c r="B144" s="16"/>
      <c r="C144" s="31" t="s">
        <v>200</v>
      </c>
      <c r="D144" s="26" t="s">
        <v>44</v>
      </c>
      <c r="E144" s="26" t="s">
        <v>45</v>
      </c>
      <c r="F144" s="17" t="str">
        <f t="shared" si="3"/>
        <v>Lee, MASTERS</v>
      </c>
      <c r="G144" s="42" t="s">
        <v>325</v>
      </c>
      <c r="H144" s="18">
        <v>34102</v>
      </c>
      <c r="I144" t="s">
        <v>325</v>
      </c>
    </row>
    <row r="145" spans="1:9" x14ac:dyDescent="0.25">
      <c r="A145" s="29">
        <v>144</v>
      </c>
      <c r="B145" s="16"/>
      <c r="C145" s="31" t="s">
        <v>200</v>
      </c>
      <c r="D145" s="26" t="s">
        <v>131</v>
      </c>
      <c r="E145" s="26" t="s">
        <v>39</v>
      </c>
      <c r="F145" s="17" t="str">
        <f t="shared" si="3"/>
        <v>Craig, CORE</v>
      </c>
      <c r="G145" s="42" t="s">
        <v>325</v>
      </c>
      <c r="H145" s="18">
        <v>30077</v>
      </c>
      <c r="I145" t="s">
        <v>325</v>
      </c>
    </row>
    <row r="146" spans="1:9" x14ac:dyDescent="0.25">
      <c r="A146" s="29">
        <v>145</v>
      </c>
      <c r="B146" s="16"/>
      <c r="C146" s="31" t="s">
        <v>200</v>
      </c>
      <c r="D146" s="26" t="s">
        <v>258</v>
      </c>
      <c r="E146" s="26" t="s">
        <v>306</v>
      </c>
      <c r="F146" s="17" t="str">
        <f t="shared" si="3"/>
        <v>Gerald, PETERSON</v>
      </c>
      <c r="G146" s="42" t="s">
        <v>325</v>
      </c>
      <c r="H146" s="19">
        <v>31107</v>
      </c>
      <c r="I146" t="s">
        <v>325</v>
      </c>
    </row>
    <row r="147" spans="1:9" x14ac:dyDescent="0.25">
      <c r="A147" s="29">
        <v>146</v>
      </c>
      <c r="B147" s="16"/>
      <c r="C147" s="31" t="s">
        <v>200</v>
      </c>
      <c r="D147" s="36" t="s">
        <v>259</v>
      </c>
      <c r="E147" s="36" t="s">
        <v>307</v>
      </c>
      <c r="F147" s="17" t="str">
        <f t="shared" si="3"/>
        <v>Ales, CLAIRS</v>
      </c>
      <c r="G147" s="42" t="s">
        <v>323</v>
      </c>
      <c r="H147" s="18">
        <v>36181</v>
      </c>
      <c r="I147" t="s">
        <v>330</v>
      </c>
    </row>
    <row r="148" spans="1:9" x14ac:dyDescent="0.25">
      <c r="A148" s="29">
        <v>147</v>
      </c>
      <c r="B148" s="16"/>
      <c r="C148" s="31" t="s">
        <v>200</v>
      </c>
      <c r="D148" s="35" t="s">
        <v>155</v>
      </c>
      <c r="E148" s="36" t="s">
        <v>4</v>
      </c>
      <c r="F148" s="17" t="str">
        <f t="shared" si="3"/>
        <v>Alex, GOUGH</v>
      </c>
      <c r="G148" s="42" t="s">
        <v>325</v>
      </c>
      <c r="H148" s="18">
        <v>34120</v>
      </c>
      <c r="I148" t="s">
        <v>323</v>
      </c>
    </row>
    <row r="149" spans="1:9" x14ac:dyDescent="0.25">
      <c r="A149" s="29">
        <v>148</v>
      </c>
      <c r="B149" s="16"/>
      <c r="C149" s="31" t="s">
        <v>200</v>
      </c>
      <c r="D149" s="35" t="s">
        <v>260</v>
      </c>
      <c r="E149" s="36" t="s">
        <v>90</v>
      </c>
      <c r="F149" s="17" t="str">
        <f t="shared" si="3"/>
        <v>William, GEORGESON</v>
      </c>
      <c r="G149" s="42" t="s">
        <v>323</v>
      </c>
      <c r="H149" s="18">
        <v>34855</v>
      </c>
      <c r="I149" t="s">
        <v>325</v>
      </c>
    </row>
    <row r="150" spans="1:9" ht="15.75" x14ac:dyDescent="0.25">
      <c r="A150" s="29">
        <v>149</v>
      </c>
      <c r="B150" s="16"/>
      <c r="C150" s="31" t="s">
        <v>200</v>
      </c>
      <c r="D150" s="35" t="s">
        <v>65</v>
      </c>
      <c r="E150" s="36" t="s">
        <v>48</v>
      </c>
      <c r="F150" s="17" t="str">
        <f t="shared" si="3"/>
        <v>Joseph, WILLIAMS</v>
      </c>
      <c r="G150" s="42" t="s">
        <v>325</v>
      </c>
      <c r="H150" s="18">
        <v>32476</v>
      </c>
      <c r="I150" s="55" t="s">
        <v>325</v>
      </c>
    </row>
    <row r="151" spans="1:9" s="39" customFormat="1" x14ac:dyDescent="0.25">
      <c r="A151" s="49">
        <v>150</v>
      </c>
      <c r="B151" s="40"/>
      <c r="C151" s="48" t="s">
        <v>200</v>
      </c>
      <c r="D151" s="46" t="s">
        <v>66</v>
      </c>
      <c r="E151" s="47" t="s">
        <v>67</v>
      </c>
      <c r="F151" s="41" t="str">
        <f t="shared" ref="F151:F159" si="4">CONCATENATE(E151,", ",D151)</f>
        <v>Shaun, DOYLE</v>
      </c>
      <c r="G151" s="42" t="s">
        <v>324</v>
      </c>
      <c r="H151" s="44">
        <v>26310</v>
      </c>
      <c r="I151" s="39" t="s">
        <v>325</v>
      </c>
    </row>
    <row r="152" spans="1:9" s="52" customFormat="1" ht="15.75" x14ac:dyDescent="0.25">
      <c r="A152" s="49">
        <v>151</v>
      </c>
      <c r="B152" s="40"/>
      <c r="C152" s="48" t="s">
        <v>201</v>
      </c>
      <c r="D152" s="54" t="s">
        <v>58</v>
      </c>
      <c r="E152" s="47" t="s">
        <v>104</v>
      </c>
      <c r="F152" s="41" t="str">
        <f t="shared" si="4"/>
        <v>Jameson, COSIER</v>
      </c>
      <c r="G152" s="42" t="s">
        <v>323</v>
      </c>
      <c r="H152" s="44">
        <v>35206</v>
      </c>
      <c r="I152" s="54" t="s">
        <v>323</v>
      </c>
    </row>
    <row r="153" spans="1:9" s="52" customFormat="1" ht="15.75" x14ac:dyDescent="0.25">
      <c r="A153" s="49">
        <v>152</v>
      </c>
      <c r="B153" s="40"/>
      <c r="C153" s="48" t="s">
        <v>201</v>
      </c>
      <c r="D153" s="55" t="s">
        <v>60</v>
      </c>
      <c r="E153" s="47" t="s">
        <v>47</v>
      </c>
      <c r="F153" s="41" t="str">
        <f t="shared" si="4"/>
        <v>Jackson, WARDROP</v>
      </c>
      <c r="G153" s="42" t="s">
        <v>325</v>
      </c>
      <c r="H153" s="44">
        <v>33126</v>
      </c>
      <c r="I153" s="55" t="s">
        <v>325</v>
      </c>
    </row>
    <row r="154" spans="1:9" s="52" customFormat="1" x14ac:dyDescent="0.25">
      <c r="A154" s="49">
        <v>153</v>
      </c>
      <c r="B154" s="40"/>
      <c r="C154" s="48" t="s">
        <v>201</v>
      </c>
      <c r="D154" s="46" t="s">
        <v>59</v>
      </c>
      <c r="E154" s="47" t="s">
        <v>89</v>
      </c>
      <c r="F154" s="41" t="str">
        <f t="shared" si="4"/>
        <v>Bradley, SODEN</v>
      </c>
      <c r="G154" s="42" t="s">
        <v>323</v>
      </c>
      <c r="H154" s="44">
        <v>35654</v>
      </c>
      <c r="I154" s="52" t="s">
        <v>323</v>
      </c>
    </row>
    <row r="155" spans="1:9" s="52" customFormat="1" x14ac:dyDescent="0.25">
      <c r="A155" s="49">
        <v>154</v>
      </c>
      <c r="B155" s="40"/>
      <c r="C155" s="32" t="s">
        <v>201</v>
      </c>
      <c r="D155" s="46" t="s">
        <v>186</v>
      </c>
      <c r="E155" s="47" t="s">
        <v>55</v>
      </c>
      <c r="F155" s="41" t="str">
        <f t="shared" si="4"/>
        <v>Mitchell, MAYCOCK</v>
      </c>
      <c r="G155" s="42" t="s">
        <v>323</v>
      </c>
      <c r="H155" s="44">
        <v>34793</v>
      </c>
      <c r="I155" s="52" t="s">
        <v>323</v>
      </c>
    </row>
    <row r="156" spans="1:9" s="52" customFormat="1" x14ac:dyDescent="0.25">
      <c r="A156" s="49">
        <v>155</v>
      </c>
      <c r="B156" s="40"/>
      <c r="C156" s="32" t="s">
        <v>201</v>
      </c>
      <c r="D156" s="46" t="s">
        <v>261</v>
      </c>
      <c r="E156" s="47" t="s">
        <v>308</v>
      </c>
      <c r="F156" s="41" t="str">
        <f t="shared" si="4"/>
        <v>Brendan, COLE</v>
      </c>
      <c r="G156" s="42" t="s">
        <v>325</v>
      </c>
      <c r="H156" s="44">
        <v>33535</v>
      </c>
      <c r="I156" s="52" t="s">
        <v>325</v>
      </c>
    </row>
    <row r="157" spans="1:9" s="52" customFormat="1" x14ac:dyDescent="0.25">
      <c r="A157" s="49">
        <v>156</v>
      </c>
      <c r="B157" s="40"/>
      <c r="C157" s="32" t="s">
        <v>201</v>
      </c>
      <c r="D157" s="46" t="s">
        <v>262</v>
      </c>
      <c r="E157" s="47" t="s">
        <v>27</v>
      </c>
      <c r="F157" s="41" t="str">
        <f t="shared" si="4"/>
        <v>Sam, MOBBERLEY</v>
      </c>
      <c r="G157" s="42" t="s">
        <v>323</v>
      </c>
      <c r="H157" s="44">
        <v>35168</v>
      </c>
      <c r="I157" s="52" t="s">
        <v>323</v>
      </c>
    </row>
    <row r="158" spans="1:9" s="39" customFormat="1" x14ac:dyDescent="0.25">
      <c r="A158" s="49">
        <v>157</v>
      </c>
      <c r="B158" s="40"/>
      <c r="C158" s="48" t="s">
        <v>201</v>
      </c>
      <c r="D158" s="46" t="s">
        <v>86</v>
      </c>
      <c r="E158" s="47" t="s">
        <v>105</v>
      </c>
      <c r="F158" s="41" t="str">
        <f t="shared" si="4"/>
        <v>Aden, DE JAGER</v>
      </c>
      <c r="G158" s="42" t="s">
        <v>325</v>
      </c>
      <c r="H158" s="44">
        <v>32258</v>
      </c>
      <c r="I158" s="39" t="s">
        <v>325</v>
      </c>
    </row>
    <row r="159" spans="1:9" s="39" customFormat="1" x14ac:dyDescent="0.25">
      <c r="A159" s="49">
        <v>158</v>
      </c>
      <c r="B159" s="40"/>
      <c r="C159" s="48" t="s">
        <v>201</v>
      </c>
      <c r="D159" s="46" t="s">
        <v>263</v>
      </c>
      <c r="E159" s="47" t="s">
        <v>309</v>
      </c>
      <c r="F159" s="41" t="str">
        <f t="shared" si="4"/>
        <v>Troy, HERFOS</v>
      </c>
      <c r="G159" s="42" t="s">
        <v>325</v>
      </c>
      <c r="H159" s="44">
        <v>31812</v>
      </c>
      <c r="I159" s="39" t="s">
        <v>325</v>
      </c>
    </row>
    <row r="160" spans="1:9" s="39" customFormat="1" x14ac:dyDescent="0.25">
      <c r="A160" s="49">
        <v>159</v>
      </c>
      <c r="B160" s="40"/>
      <c r="C160" s="48" t="s">
        <v>201</v>
      </c>
      <c r="D160" s="46" t="s">
        <v>88</v>
      </c>
      <c r="E160" s="47" t="s">
        <v>21</v>
      </c>
      <c r="F160" s="41" t="str">
        <f t="shared" ref="F160:F163" si="5">CONCATENATE(E160,", ",D160)</f>
        <v>Daniel, RAE</v>
      </c>
      <c r="G160" s="42" t="s">
        <v>323</v>
      </c>
      <c r="H160" s="44">
        <v>35884</v>
      </c>
      <c r="I160" s="39" t="s">
        <v>330</v>
      </c>
    </row>
    <row r="161" spans="1:9" s="52" customFormat="1" x14ac:dyDescent="0.25">
      <c r="A161" s="49">
        <v>160</v>
      </c>
      <c r="B161" s="40"/>
      <c r="C161" s="48" t="s">
        <v>201</v>
      </c>
      <c r="D161" s="46" t="s">
        <v>214</v>
      </c>
      <c r="E161" s="47"/>
      <c r="F161" s="41" t="str">
        <f t="shared" si="5"/>
        <v xml:space="preserve">, </v>
      </c>
      <c r="G161" s="42" t="s">
        <v>344</v>
      </c>
      <c r="H161" s="44"/>
    </row>
    <row r="162" spans="1:9" s="39" customFormat="1" x14ac:dyDescent="0.25">
      <c r="A162" s="49">
        <v>161</v>
      </c>
      <c r="B162" s="40"/>
      <c r="C162" s="48" t="s">
        <v>202</v>
      </c>
      <c r="D162" s="46" t="s">
        <v>264</v>
      </c>
      <c r="E162" s="47" t="s">
        <v>310</v>
      </c>
      <c r="F162" s="41" t="str">
        <f t="shared" si="5"/>
        <v>Kaden, GROVES</v>
      </c>
      <c r="G162" s="42" t="s">
        <v>323</v>
      </c>
      <c r="H162" s="44">
        <v>36152</v>
      </c>
      <c r="I162" s="39" t="s">
        <v>330</v>
      </c>
    </row>
    <row r="163" spans="1:9" s="39" customFormat="1" x14ac:dyDescent="0.25">
      <c r="A163" s="49">
        <v>162</v>
      </c>
      <c r="B163" s="40"/>
      <c r="C163" s="48" t="s">
        <v>202</v>
      </c>
      <c r="D163" s="46" t="s">
        <v>265</v>
      </c>
      <c r="E163" s="47" t="s">
        <v>84</v>
      </c>
      <c r="F163" s="41" t="str">
        <f t="shared" si="5"/>
        <v>John, FREIBERG</v>
      </c>
      <c r="G163" s="42" t="s">
        <v>324</v>
      </c>
      <c r="H163" s="44">
        <v>29503</v>
      </c>
      <c r="I163" s="39" t="s">
        <v>325</v>
      </c>
    </row>
    <row r="164" spans="1:9" x14ac:dyDescent="0.25">
      <c r="A164" s="30">
        <v>163</v>
      </c>
      <c r="B164" s="16"/>
      <c r="C164" s="31" t="s">
        <v>202</v>
      </c>
      <c r="D164" s="37" t="s">
        <v>266</v>
      </c>
      <c r="E164" s="38" t="s">
        <v>311</v>
      </c>
      <c r="F164" s="17" t="str">
        <f t="shared" si="3"/>
        <v>Connor, REARDON</v>
      </c>
      <c r="G164" s="42" t="s">
        <v>323</v>
      </c>
      <c r="H164" s="18">
        <v>36303</v>
      </c>
      <c r="I164" t="s">
        <v>325</v>
      </c>
    </row>
    <row r="165" spans="1:9" x14ac:dyDescent="0.25">
      <c r="A165" s="10">
        <v>164</v>
      </c>
      <c r="C165" s="10" t="s">
        <v>202</v>
      </c>
      <c r="D165" s="21" t="s">
        <v>267</v>
      </c>
      <c r="E165" s="22" t="s">
        <v>20</v>
      </c>
      <c r="F165" s="41" t="str">
        <f t="shared" si="3"/>
        <v>Ryan, MACANALLY</v>
      </c>
      <c r="G165" s="42" t="s">
        <v>325</v>
      </c>
      <c r="H165" s="20">
        <v>33861</v>
      </c>
      <c r="I165" t="s">
        <v>325</v>
      </c>
    </row>
    <row r="166" spans="1:9" x14ac:dyDescent="0.25">
      <c r="A166" s="10">
        <v>165</v>
      </c>
      <c r="C166" s="10" t="s">
        <v>202</v>
      </c>
      <c r="D166" s="21" t="s">
        <v>19</v>
      </c>
      <c r="E166" s="22" t="s">
        <v>21</v>
      </c>
      <c r="F166" s="41" t="str">
        <f t="shared" si="3"/>
        <v>Daniel, WILSON</v>
      </c>
      <c r="G166" s="42" t="s">
        <v>325</v>
      </c>
      <c r="H166" s="20">
        <v>31201</v>
      </c>
      <c r="I166" t="s">
        <v>325</v>
      </c>
    </row>
    <row r="167" spans="1:9" x14ac:dyDescent="0.25">
      <c r="A167" s="10">
        <v>166</v>
      </c>
      <c r="C167" s="10" t="s">
        <v>202</v>
      </c>
      <c r="D167" s="21" t="s">
        <v>268</v>
      </c>
      <c r="E167" s="22" t="s">
        <v>312</v>
      </c>
      <c r="F167" s="41" t="str">
        <f t="shared" si="3"/>
        <v>Jake, VAN DER VLIET</v>
      </c>
      <c r="G167" s="42" t="s">
        <v>323</v>
      </c>
      <c r="H167" s="20">
        <v>36003</v>
      </c>
      <c r="I167" t="s">
        <v>330</v>
      </c>
    </row>
    <row r="168" spans="1:9" x14ac:dyDescent="0.25">
      <c r="A168" s="10">
        <v>167</v>
      </c>
      <c r="C168" s="10" t="s">
        <v>202</v>
      </c>
      <c r="D168" s="21" t="s">
        <v>269</v>
      </c>
      <c r="E168" s="22" t="s">
        <v>313</v>
      </c>
      <c r="F168" s="41" t="str">
        <f t="shared" si="3"/>
        <v>Malcolm, RUDOLPH</v>
      </c>
      <c r="G168" s="42" t="s">
        <v>325</v>
      </c>
      <c r="H168" s="20">
        <v>32512</v>
      </c>
      <c r="I168" t="s">
        <v>325</v>
      </c>
    </row>
    <row r="169" spans="1:9" x14ac:dyDescent="0.25">
      <c r="A169" s="10">
        <v>168</v>
      </c>
      <c r="C169" s="10" t="s">
        <v>202</v>
      </c>
      <c r="D169" s="21" t="s">
        <v>388</v>
      </c>
      <c r="E169" s="22" t="s">
        <v>387</v>
      </c>
      <c r="F169" s="41" t="str">
        <f t="shared" si="3"/>
        <v>Cameron, LAYTON</v>
      </c>
      <c r="G169" s="42" t="s">
        <v>325</v>
      </c>
      <c r="H169" s="20"/>
    </row>
    <row r="170" spans="1:9" x14ac:dyDescent="0.25">
      <c r="A170" s="10">
        <v>169</v>
      </c>
      <c r="C170" s="10" t="s">
        <v>202</v>
      </c>
      <c r="D170" s="21" t="s">
        <v>389</v>
      </c>
      <c r="E170" s="22" t="s">
        <v>18</v>
      </c>
      <c r="F170" s="41" t="str">
        <f t="shared" si="3"/>
        <v>Matthew, BICKEL</v>
      </c>
      <c r="G170" s="42" t="s">
        <v>325</v>
      </c>
      <c r="H170" s="20"/>
    </row>
    <row r="171" spans="1:9" x14ac:dyDescent="0.25">
      <c r="A171" s="10">
        <v>170</v>
      </c>
      <c r="C171" s="10" t="s">
        <v>202</v>
      </c>
      <c r="D171" s="21" t="s">
        <v>444</v>
      </c>
      <c r="E171" s="22" t="s">
        <v>445</v>
      </c>
      <c r="F171" s="41" t="str">
        <f t="shared" si="3"/>
        <v>Harry, SWEENY</v>
      </c>
      <c r="G171" s="42" t="s">
        <v>475</v>
      </c>
      <c r="H171" s="20"/>
    </row>
    <row r="172" spans="1:9" x14ac:dyDescent="0.25">
      <c r="A172" s="10">
        <v>171</v>
      </c>
      <c r="C172" s="10" t="s">
        <v>203</v>
      </c>
      <c r="D172" s="21" t="s">
        <v>49</v>
      </c>
      <c r="E172" s="22" t="s">
        <v>18</v>
      </c>
      <c r="F172" s="41" t="str">
        <f t="shared" si="3"/>
        <v>Matthew, MURRAY</v>
      </c>
      <c r="G172" s="42" t="s">
        <v>324</v>
      </c>
      <c r="H172" s="20">
        <v>27655</v>
      </c>
      <c r="I172" t="s">
        <v>333</v>
      </c>
    </row>
    <row r="173" spans="1:9" x14ac:dyDescent="0.25">
      <c r="A173" s="10">
        <v>172</v>
      </c>
      <c r="C173" s="10" t="s">
        <v>203</v>
      </c>
      <c r="D173" s="21" t="s">
        <v>270</v>
      </c>
      <c r="E173" s="22" t="s">
        <v>314</v>
      </c>
      <c r="F173" s="41" t="str">
        <f t="shared" si="3"/>
        <v>George, SOUTHGATE</v>
      </c>
      <c r="G173" s="42" t="s">
        <v>325</v>
      </c>
      <c r="H173" s="20">
        <v>30012</v>
      </c>
      <c r="I173" t="s">
        <v>333</v>
      </c>
    </row>
    <row r="174" spans="1:9" x14ac:dyDescent="0.25">
      <c r="A174" s="10">
        <v>173</v>
      </c>
      <c r="C174" s="10" t="s">
        <v>203</v>
      </c>
      <c r="D174" s="21" t="s">
        <v>271</v>
      </c>
      <c r="E174" s="22" t="s">
        <v>36</v>
      </c>
      <c r="F174" s="41" t="str">
        <f t="shared" si="3"/>
        <v>Mark, PIERCE</v>
      </c>
      <c r="G174" s="42" t="s">
        <v>324</v>
      </c>
      <c r="H174" s="20">
        <v>28923</v>
      </c>
      <c r="I174" t="s">
        <v>333</v>
      </c>
    </row>
    <row r="175" spans="1:9" x14ac:dyDescent="0.25">
      <c r="A175" s="10">
        <v>174</v>
      </c>
      <c r="C175" s="10" t="s">
        <v>203</v>
      </c>
      <c r="D175" s="21" t="s">
        <v>232</v>
      </c>
      <c r="E175" s="22" t="s">
        <v>37</v>
      </c>
      <c r="F175" s="41" t="str">
        <f t="shared" si="3"/>
        <v>Michael, RYAN</v>
      </c>
      <c r="G175" s="42" t="s">
        <v>325</v>
      </c>
      <c r="H175" s="20">
        <v>33696</v>
      </c>
      <c r="I175" t="s">
        <v>325</v>
      </c>
    </row>
    <row r="176" spans="1:9" x14ac:dyDescent="0.25">
      <c r="A176" s="10">
        <v>175</v>
      </c>
      <c r="C176" s="10" t="s">
        <v>203</v>
      </c>
      <c r="D176" s="21" t="s">
        <v>272</v>
      </c>
      <c r="E176" s="22" t="s">
        <v>14</v>
      </c>
      <c r="F176" s="41" t="str">
        <f t="shared" si="3"/>
        <v>Adam, GLEGG</v>
      </c>
      <c r="G176" s="42" t="s">
        <v>325</v>
      </c>
      <c r="H176" s="20">
        <v>31953</v>
      </c>
      <c r="I176" t="s">
        <v>325</v>
      </c>
    </row>
    <row r="177" spans="1:9" x14ac:dyDescent="0.25">
      <c r="A177" s="10">
        <v>176</v>
      </c>
      <c r="C177" s="10" t="s">
        <v>203</v>
      </c>
      <c r="D177" s="21" t="s">
        <v>273</v>
      </c>
      <c r="E177" s="22" t="s">
        <v>301</v>
      </c>
      <c r="F177" s="41" t="str">
        <f t="shared" si="3"/>
        <v>Nicholas, JOSEY</v>
      </c>
      <c r="G177" s="42" t="s">
        <v>325</v>
      </c>
      <c r="H177" s="20">
        <v>32385</v>
      </c>
      <c r="I177" t="s">
        <v>325</v>
      </c>
    </row>
    <row r="178" spans="1:9" s="52" customFormat="1" x14ac:dyDescent="0.25">
      <c r="A178" s="10">
        <v>265</v>
      </c>
      <c r="B178" s="10"/>
      <c r="C178" s="10" t="s">
        <v>446</v>
      </c>
      <c r="D178" s="21" t="s">
        <v>88</v>
      </c>
      <c r="E178" s="22" t="s">
        <v>21</v>
      </c>
      <c r="F178" s="41" t="str">
        <f t="shared" si="3"/>
        <v>Daniel, RAE</v>
      </c>
      <c r="G178" s="42"/>
      <c r="H178" s="20"/>
    </row>
    <row r="179" spans="1:9" s="52" customFormat="1" x14ac:dyDescent="0.25">
      <c r="A179" s="10">
        <v>266</v>
      </c>
      <c r="B179" s="10"/>
      <c r="C179" s="10" t="s">
        <v>446</v>
      </c>
      <c r="D179" s="21" t="s">
        <v>447</v>
      </c>
      <c r="E179" s="22" t="s">
        <v>448</v>
      </c>
      <c r="F179" s="41" t="str">
        <f t="shared" si="3"/>
        <v>Maximillian, RHEIN</v>
      </c>
      <c r="G179" s="42"/>
      <c r="H179" s="20"/>
    </row>
    <row r="180" spans="1:9" x14ac:dyDescent="0.25">
      <c r="A180" s="10">
        <v>270</v>
      </c>
      <c r="C180" s="21"/>
      <c r="D180" s="10"/>
      <c r="E180" s="45"/>
      <c r="F180" s="41" t="str">
        <f t="shared" si="3"/>
        <v xml:space="preserve">, </v>
      </c>
      <c r="G180" s="42" t="s">
        <v>344</v>
      </c>
      <c r="H180" s="65"/>
    </row>
    <row r="181" spans="1:9" x14ac:dyDescent="0.25">
      <c r="A181" s="10">
        <v>271</v>
      </c>
      <c r="C181" s="21" t="s">
        <v>397</v>
      </c>
      <c r="D181" s="10" t="s">
        <v>393</v>
      </c>
      <c r="E181" s="45" t="s">
        <v>301</v>
      </c>
      <c r="F181" s="41" t="str">
        <f t="shared" si="3"/>
        <v>Nicholas, MILLER</v>
      </c>
      <c r="G181" s="42" t="s">
        <v>344</v>
      </c>
      <c r="H181" s="65"/>
    </row>
    <row r="182" spans="1:9" x14ac:dyDescent="0.25">
      <c r="A182" s="10">
        <v>272</v>
      </c>
      <c r="C182" s="21" t="s">
        <v>397</v>
      </c>
      <c r="D182" s="10" t="s">
        <v>394</v>
      </c>
      <c r="E182" s="45" t="s">
        <v>390</v>
      </c>
      <c r="F182" s="41" t="str">
        <f t="shared" si="3"/>
        <v>Morgan, SMITH</v>
      </c>
      <c r="G182" s="42" t="s">
        <v>344</v>
      </c>
      <c r="H182" s="65"/>
    </row>
    <row r="183" spans="1:9" x14ac:dyDescent="0.25">
      <c r="A183" s="10">
        <v>273</v>
      </c>
      <c r="C183" s="21" t="s">
        <v>397</v>
      </c>
      <c r="D183" s="10" t="s">
        <v>395</v>
      </c>
      <c r="E183" s="45" t="s">
        <v>391</v>
      </c>
      <c r="F183" s="41" t="str">
        <f t="shared" si="3"/>
        <v>Samwel, EKIRU</v>
      </c>
      <c r="G183" s="42" t="s">
        <v>344</v>
      </c>
      <c r="H183" s="65"/>
    </row>
    <row r="184" spans="1:9" x14ac:dyDescent="0.25">
      <c r="A184" s="10">
        <v>274</v>
      </c>
      <c r="C184" s="21" t="s">
        <v>397</v>
      </c>
      <c r="D184" s="10" t="s">
        <v>396</v>
      </c>
      <c r="E184" s="45" t="s">
        <v>392</v>
      </c>
      <c r="F184" s="41" t="str">
        <f t="shared" si="3"/>
        <v>AYUB, GATHURIMA KINOTI</v>
      </c>
      <c r="G184" s="42" t="s">
        <v>344</v>
      </c>
      <c r="H184" s="65"/>
    </row>
    <row r="185" spans="1:9" x14ac:dyDescent="0.25">
      <c r="A185" s="10">
        <v>275</v>
      </c>
      <c r="C185" s="21"/>
      <c r="D185" s="10"/>
      <c r="E185" s="45"/>
      <c r="F185" s="41" t="str">
        <f t="shared" si="3"/>
        <v xml:space="preserve">, </v>
      </c>
      <c r="G185" s="42" t="s">
        <v>344</v>
      </c>
      <c r="H185" s="65"/>
    </row>
    <row r="186" spans="1:9" x14ac:dyDescent="0.25">
      <c r="A186" s="10">
        <v>280</v>
      </c>
      <c r="C186" s="21" t="s">
        <v>342</v>
      </c>
      <c r="D186" s="10" t="s">
        <v>399</v>
      </c>
      <c r="E186" s="45" t="s">
        <v>25</v>
      </c>
      <c r="F186" s="41" t="str">
        <f t="shared" si="3"/>
        <v>David, EDWARDS</v>
      </c>
      <c r="G186" s="42" t="s">
        <v>325</v>
      </c>
      <c r="H186" s="65"/>
    </row>
    <row r="187" spans="1:9" x14ac:dyDescent="0.25">
      <c r="A187" s="10">
        <v>281</v>
      </c>
      <c r="C187" s="21" t="s">
        <v>342</v>
      </c>
      <c r="D187" s="10" t="s">
        <v>400</v>
      </c>
      <c r="E187" s="45" t="s">
        <v>301</v>
      </c>
      <c r="F187" s="41" t="str">
        <f t="shared" si="3"/>
        <v>Nicholas, WOODS</v>
      </c>
      <c r="G187" s="42" t="s">
        <v>325</v>
      </c>
      <c r="H187" s="65"/>
    </row>
    <row r="188" spans="1:9" x14ac:dyDescent="0.25">
      <c r="A188" s="10">
        <v>282</v>
      </c>
      <c r="C188" s="21" t="s">
        <v>342</v>
      </c>
      <c r="D188" s="21" t="s">
        <v>401</v>
      </c>
      <c r="E188" s="22" t="s">
        <v>398</v>
      </c>
      <c r="F188" s="41" t="str">
        <f t="shared" si="3"/>
        <v>Martin, PEARCE</v>
      </c>
      <c r="G188" s="23" t="s">
        <v>324</v>
      </c>
    </row>
    <row r="189" spans="1:9" x14ac:dyDescent="0.25">
      <c r="A189" s="10">
        <v>283</v>
      </c>
      <c r="C189" s="10" t="s">
        <v>188</v>
      </c>
      <c r="D189" s="21" t="s">
        <v>378</v>
      </c>
      <c r="E189" s="22" t="s">
        <v>380</v>
      </c>
      <c r="F189" s="41" t="str">
        <f t="shared" si="3"/>
        <v>Darrell, HENRY</v>
      </c>
      <c r="G189" s="23" t="s">
        <v>324</v>
      </c>
    </row>
    <row r="190" spans="1:9" x14ac:dyDescent="0.25">
      <c r="A190" s="10">
        <v>284</v>
      </c>
      <c r="C190" s="10" t="s">
        <v>188</v>
      </c>
      <c r="D190" s="21" t="s">
        <v>379</v>
      </c>
      <c r="E190" s="22" t="s">
        <v>39</v>
      </c>
      <c r="F190" s="41" t="str">
        <f t="shared" si="3"/>
        <v>Craig, WALKER</v>
      </c>
      <c r="G190" s="23" t="s">
        <v>324</v>
      </c>
    </row>
    <row r="191" spans="1:9" s="52" customFormat="1" x14ac:dyDescent="0.25">
      <c r="A191" s="10">
        <v>290</v>
      </c>
      <c r="B191" s="10"/>
      <c r="C191" s="10" t="s">
        <v>407</v>
      </c>
      <c r="D191" s="21" t="s">
        <v>406</v>
      </c>
      <c r="E191" s="22" t="s">
        <v>405</v>
      </c>
      <c r="F191" s="41" t="str">
        <f t="shared" si="3"/>
        <v>Rupert, LEIGH</v>
      </c>
      <c r="G191" s="23"/>
      <c r="H191" s="21"/>
    </row>
    <row r="192" spans="1:9" s="52" customFormat="1" x14ac:dyDescent="0.25">
      <c r="A192" s="10">
        <v>291</v>
      </c>
      <c r="B192" s="10"/>
      <c r="C192" s="10" t="s">
        <v>407</v>
      </c>
      <c r="D192" s="21" t="s">
        <v>172</v>
      </c>
      <c r="E192" s="22" t="s">
        <v>173</v>
      </c>
      <c r="F192" s="41" t="str">
        <f t="shared" si="3"/>
        <v>Dugald, MACARTHUR</v>
      </c>
      <c r="G192" s="23"/>
      <c r="H192" s="21"/>
    </row>
    <row r="193" spans="1:6" x14ac:dyDescent="0.25">
      <c r="A193" s="10">
        <v>292</v>
      </c>
      <c r="C193" s="10" t="s">
        <v>319</v>
      </c>
      <c r="D193" s="21" t="s">
        <v>404</v>
      </c>
      <c r="E193" s="22" t="s">
        <v>318</v>
      </c>
      <c r="F193" s="41" t="str">
        <f t="shared" si="3"/>
        <v>Peter, DUNLOP</v>
      </c>
    </row>
    <row r="194" spans="1:6" x14ac:dyDescent="0.25">
      <c r="A194" s="10">
        <v>293</v>
      </c>
      <c r="C194" s="10" t="s">
        <v>319</v>
      </c>
      <c r="D194" s="21" t="s">
        <v>23</v>
      </c>
      <c r="E194" s="22" t="s">
        <v>403</v>
      </c>
      <c r="F194" s="41" t="str">
        <f t="shared" si="3"/>
        <v>Darrin, WHITE</v>
      </c>
    </row>
    <row r="195" spans="1:6" x14ac:dyDescent="0.25">
      <c r="F195" s="41" t="str">
        <f t="shared" si="3"/>
        <v xml:space="preserve">, </v>
      </c>
    </row>
  </sheetData>
  <sortState ref="A2:J160">
    <sortCondition ref="A2:A160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2" workbookViewId="0">
      <selection activeCell="J32" sqref="J32"/>
    </sheetView>
  </sheetViews>
  <sheetFormatPr defaultRowHeight="15" x14ac:dyDescent="0.25"/>
  <cols>
    <col min="1" max="1" width="28.5703125" customWidth="1"/>
    <col min="2" max="7" width="12.28515625" customWidth="1"/>
  </cols>
  <sheetData>
    <row r="1" spans="1:7" ht="21" x14ac:dyDescent="0.35">
      <c r="A1" s="84" t="s">
        <v>450</v>
      </c>
      <c r="B1" s="85"/>
      <c r="C1" s="85"/>
      <c r="D1" s="85"/>
      <c r="E1" s="85"/>
      <c r="F1" s="85"/>
      <c r="G1" s="85"/>
    </row>
    <row r="2" spans="1:7" ht="21" customHeight="1" x14ac:dyDescent="0.25">
      <c r="A2" s="82" t="s">
        <v>188</v>
      </c>
      <c r="B2" s="27">
        <v>1</v>
      </c>
      <c r="C2" s="27">
        <v>3</v>
      </c>
      <c r="D2" s="27">
        <v>6</v>
      </c>
      <c r="E2" s="27">
        <v>7</v>
      </c>
      <c r="F2" s="27">
        <v>9</v>
      </c>
      <c r="G2" s="27">
        <v>10</v>
      </c>
    </row>
    <row r="3" spans="1:7" ht="21" customHeight="1" x14ac:dyDescent="0.25">
      <c r="A3" s="83"/>
      <c r="B3" s="24" t="str">
        <f>VLOOKUP('Boxed Numbers'!B2,Startlist!$A$2:$F$107,6,FALSE)</f>
        <v>Daniel, LUKE</v>
      </c>
      <c r="C3" s="24" t="str">
        <f>VLOOKUP('Boxed Numbers'!C2,Startlist!$A$2:$F$107,6,FALSE)</f>
        <v>Patrick, KENNEDY</v>
      </c>
      <c r="D3" s="24" t="str">
        <f>VLOOKUP('Boxed Numbers'!D2,Startlist!$A$2:$F$107,6,FALSE)</f>
        <v>Colin, CHAPMAN</v>
      </c>
      <c r="E3" s="24" t="str">
        <f>VLOOKUP('Boxed Numbers'!E2,Startlist!$A$2:$F$107,6,FALSE)</f>
        <v>Ryan, WILSON</v>
      </c>
      <c r="F3" s="24" t="str">
        <f>VLOOKUP('Boxed Numbers'!F2,Startlist!$A$2:$F$107,6,FALSE)</f>
        <v>Travis, SIMPSON</v>
      </c>
      <c r="G3" s="24" t="str">
        <f>VLOOKUP('Boxed Numbers'!G2,Startlist!$A$2:$F$107,6,FALSE)</f>
        <v>Tom, GOUGH</v>
      </c>
    </row>
    <row r="4" spans="1:7" ht="21" customHeight="1" x14ac:dyDescent="0.25">
      <c r="A4" s="82" t="s">
        <v>189</v>
      </c>
      <c r="B4" s="27">
        <v>12</v>
      </c>
      <c r="C4" s="27">
        <v>13</v>
      </c>
      <c r="D4" s="27">
        <v>15</v>
      </c>
      <c r="E4" s="27">
        <v>16</v>
      </c>
      <c r="F4" s="27">
        <v>17</v>
      </c>
      <c r="G4" s="27">
        <v>18</v>
      </c>
    </row>
    <row r="5" spans="1:7" ht="21" customHeight="1" x14ac:dyDescent="0.25">
      <c r="A5" s="83"/>
      <c r="B5" s="24" t="str">
        <f>VLOOKUP('Boxed Numbers'!B4,Startlist!$A$2:$F$107,6,FALSE)</f>
        <v>Tom, COATES</v>
      </c>
      <c r="C5" s="24" t="str">
        <f>VLOOKUP('Boxed Numbers'!C4,Startlist!$A$2:$F$107,6,FALSE)</f>
        <v>Brendon, WOODESON</v>
      </c>
      <c r="D5" s="24" t="str">
        <f>VLOOKUP('Boxed Numbers'!D4,Startlist!$A$2:$F$107,6,FALSE)</f>
        <v>Joshua, BEIKOFF</v>
      </c>
      <c r="E5" s="24" t="str">
        <f>VLOOKUP('Boxed Numbers'!E4,Startlist!$A$2:$F$107,6,FALSE)</f>
        <v>Elijah, DAVIS</v>
      </c>
      <c r="F5" s="24" t="str">
        <f>VLOOKUP('Boxed Numbers'!F4,Startlist!$A$2:$F$107,6,FALSE)</f>
        <v>Mark, RENDER</v>
      </c>
      <c r="G5" s="24" t="str">
        <f>VLOOKUP('Boxed Numbers'!G4,Startlist!$A$2:$F$107,6,FALSE)</f>
        <v>Liam, MACKNIGHT</v>
      </c>
    </row>
    <row r="6" spans="1:7" ht="21" customHeight="1" x14ac:dyDescent="0.25">
      <c r="A6" s="82" t="s">
        <v>190</v>
      </c>
      <c r="B6" s="27">
        <v>21</v>
      </c>
      <c r="C6" s="27">
        <v>22</v>
      </c>
      <c r="D6" s="27">
        <v>23</v>
      </c>
      <c r="E6" s="27">
        <v>27</v>
      </c>
      <c r="F6" s="27">
        <v>29</v>
      </c>
      <c r="G6" s="27"/>
    </row>
    <row r="7" spans="1:7" ht="21" customHeight="1" x14ac:dyDescent="0.25">
      <c r="A7" s="83"/>
      <c r="B7" s="24" t="str">
        <f>VLOOKUP('Boxed Numbers'!B6,Startlist!$A$2:$F$107,6,FALSE)</f>
        <v>Kyle, MARWOOD</v>
      </c>
      <c r="C7" s="24" t="str">
        <f>VLOOKUP('Boxed Numbers'!C6,Startlist!$A$2:$F$107,6,FALSE)</f>
        <v>Brendon, BRAUER</v>
      </c>
      <c r="D7" s="24" t="str">
        <f>VLOOKUP('Boxed Numbers'!D6,Startlist!$A$2:$F$107,6,FALSE)</f>
        <v>Nixon, BRAUER</v>
      </c>
      <c r="E7" s="24" t="str">
        <f>VLOOKUP('Boxed Numbers'!E6,Startlist!$A$2:$F$107,6,FALSE)</f>
        <v>Jarrod, SAMPSON</v>
      </c>
      <c r="F7" s="24" t="str">
        <f>VLOOKUP('Boxed Numbers'!F6,Startlist!$A$2:$F$107,6,FALSE)</f>
        <v>Scott, MANNING</v>
      </c>
      <c r="G7" s="24" t="e">
        <f>VLOOKUP('Boxed Numbers'!G6,Startlist!$A$2:$F$107,6,FALSE)</f>
        <v>#N/A</v>
      </c>
    </row>
    <row r="8" spans="1:7" ht="21" customHeight="1" x14ac:dyDescent="0.25">
      <c r="A8" s="82" t="s">
        <v>191</v>
      </c>
      <c r="B8" s="27">
        <v>33</v>
      </c>
      <c r="C8" s="27">
        <v>34</v>
      </c>
      <c r="D8" s="27">
        <v>37</v>
      </c>
      <c r="E8" s="27">
        <v>39</v>
      </c>
      <c r="F8" s="27">
        <v>265</v>
      </c>
      <c r="G8" s="27">
        <v>266</v>
      </c>
    </row>
    <row r="9" spans="1:7" ht="21" customHeight="1" x14ac:dyDescent="0.25">
      <c r="A9" s="83"/>
      <c r="B9" s="24" t="str">
        <f>VLOOKUP('Boxed Numbers'!B8,Startlist!$A$2:$F$107,6,FALSE)</f>
        <v>Jayden, COPP</v>
      </c>
      <c r="C9" s="24" t="str">
        <f>VLOOKUP('Boxed Numbers'!C8,Startlist!$A$2:$F$107,6,FALSE)</f>
        <v>Aaron, STEWART</v>
      </c>
      <c r="D9" s="24" t="str">
        <f>VLOOKUP('Boxed Numbers'!D8,Startlist!$A$2:$F$107,6,FALSE)</f>
        <v>Mark, JAMIESON</v>
      </c>
      <c r="E9" s="24" t="str">
        <f>VLOOKUP('Boxed Numbers'!E8,Startlist!$A$2:$F$107,6,FALSE)</f>
        <v>Bailey, GOLTZ</v>
      </c>
      <c r="F9" s="24" t="str">
        <f>VLOOKUP('Boxed Numbers'!F8,Startlist!$A$2:$F$107,6,FALSE)</f>
        <v>Daniel, RAE</v>
      </c>
      <c r="G9" s="24" t="str">
        <f>VLOOKUP('Boxed Numbers'!G8,Startlist!$A$2:$F$107,6,FALSE)</f>
        <v>Maximillian, RHEIN</v>
      </c>
    </row>
    <row r="10" spans="1:7" ht="21" customHeight="1" x14ac:dyDescent="0.25">
      <c r="A10" s="82" t="s">
        <v>192</v>
      </c>
      <c r="B10" s="27">
        <v>43</v>
      </c>
      <c r="C10" s="27">
        <v>44</v>
      </c>
      <c r="D10" s="27">
        <v>46</v>
      </c>
      <c r="E10" s="27">
        <v>48</v>
      </c>
      <c r="F10" s="27">
        <v>49</v>
      </c>
      <c r="G10" s="27">
        <v>50</v>
      </c>
    </row>
    <row r="11" spans="1:7" ht="21" customHeight="1" x14ac:dyDescent="0.25">
      <c r="A11" s="83"/>
      <c r="B11" s="24" t="str">
        <f>VLOOKUP('Boxed Numbers'!B10,Startlist!$A$2:$F$107,6,FALSE)</f>
        <v>Jonathon, NOBLE</v>
      </c>
      <c r="C11" s="24" t="str">
        <f>VLOOKUP('Boxed Numbers'!C10,Startlist!$A$2:$F$107,6,FALSE)</f>
        <v>David, MCADAM</v>
      </c>
      <c r="D11" s="24" t="str">
        <f>VLOOKUP('Boxed Numbers'!D10,Startlist!$A$2:$F$107,6,FALSE)</f>
        <v>Ben, CARMAN</v>
      </c>
      <c r="E11" s="24" t="str">
        <f>VLOOKUP('Boxed Numbers'!E10,Startlist!$A$2:$F$107,6,FALSE)</f>
        <v>David, BROWN</v>
      </c>
      <c r="F11" s="24" t="str">
        <f>VLOOKUP('Boxed Numbers'!F10,Startlist!$A$2:$F$107,6,FALSE)</f>
        <v>Daniel, SCHEINER</v>
      </c>
      <c r="G11" s="24" t="str">
        <f>VLOOKUP('Boxed Numbers'!G10,Startlist!$A$2:$F$107,6,FALSE)</f>
        <v>Trent, CARMAN</v>
      </c>
    </row>
    <row r="12" spans="1:7" ht="21" customHeight="1" x14ac:dyDescent="0.25">
      <c r="A12" s="82" t="s">
        <v>193</v>
      </c>
      <c r="B12" s="27">
        <v>51</v>
      </c>
      <c r="C12" s="27">
        <v>54</v>
      </c>
      <c r="D12" s="27">
        <v>55</v>
      </c>
      <c r="E12" s="27">
        <v>56</v>
      </c>
      <c r="F12" s="27">
        <v>58</v>
      </c>
      <c r="G12" s="27">
        <v>59</v>
      </c>
    </row>
    <row r="13" spans="1:7" ht="21" customHeight="1" x14ac:dyDescent="0.25">
      <c r="A13" s="83"/>
      <c r="B13" s="24" t="str">
        <f>VLOOKUP('Boxed Numbers'!B12,Startlist!$A$2:$F$107,6,FALSE)</f>
        <v>Richard, MACAVOY</v>
      </c>
      <c r="C13" s="24" t="str">
        <f>VLOOKUP('Boxed Numbers'!C12,Startlist!$A$2:$F$107,6,FALSE)</f>
        <v>Michael, CURLEY</v>
      </c>
      <c r="D13" s="24" t="str">
        <f>VLOOKUP('Boxed Numbers'!D12,Startlist!$A$2:$F$107,6,FALSE)</f>
        <v>Louis, PIJPERS</v>
      </c>
      <c r="E13" s="24" t="str">
        <f>VLOOKUP('Boxed Numbers'!E12,Startlist!$A$2:$F$107,6,FALSE)</f>
        <v>Pete, COLLINS</v>
      </c>
      <c r="F13" s="24" t="str">
        <f>VLOOKUP('Boxed Numbers'!F12,Startlist!$A$2:$F$107,6,FALSE)</f>
        <v>Christopher, MAYCOCK</v>
      </c>
      <c r="G13" s="24" t="str">
        <f>VLOOKUP('Boxed Numbers'!G12,Startlist!$A$2:$F$107,6,FALSE)</f>
        <v>James, BLIGHT</v>
      </c>
    </row>
    <row r="14" spans="1:7" ht="21" customHeight="1" x14ac:dyDescent="0.25">
      <c r="A14" s="82" t="s">
        <v>194</v>
      </c>
      <c r="B14" s="27">
        <v>61</v>
      </c>
      <c r="C14" s="27">
        <v>62</v>
      </c>
      <c r="D14" s="27">
        <v>63</v>
      </c>
      <c r="E14" s="27">
        <v>66</v>
      </c>
      <c r="F14" s="27">
        <v>69</v>
      </c>
      <c r="G14" s="27">
        <v>70</v>
      </c>
    </row>
    <row r="15" spans="1:7" ht="21" customHeight="1" x14ac:dyDescent="0.25">
      <c r="A15" s="83"/>
      <c r="B15" s="24" t="str">
        <f>VLOOKUP('Boxed Numbers'!B14,Startlist!$A$2:$F$107,6,FALSE)</f>
        <v>Kurtis, BRENT</v>
      </c>
      <c r="C15" s="24" t="str">
        <f>VLOOKUP('Boxed Numbers'!C14,Startlist!$A$2:$F$107,6,FALSE)</f>
        <v>Callum, O'SULLIVAN</v>
      </c>
      <c r="D15" s="24" t="str">
        <f>VLOOKUP('Boxed Numbers'!D14,Startlist!$A$2:$F$107,6,FALSE)</f>
        <v>Nathan, WHITE</v>
      </c>
      <c r="E15" s="24" t="str">
        <f>VLOOKUP('Boxed Numbers'!E14,Startlist!$A$2:$F$107,6,FALSE)</f>
        <v>Matt, ZARANSKI</v>
      </c>
      <c r="F15" s="24" t="str">
        <f>VLOOKUP('Boxed Numbers'!F14,Startlist!$A$2:$F$107,6,FALSE)</f>
        <v>Mitch, NEUMANN</v>
      </c>
      <c r="G15" s="24" t="str">
        <f>VLOOKUP('Boxed Numbers'!G14,Startlist!$A$2:$F$107,6,FALSE)</f>
        <v>Josh, PRETE</v>
      </c>
    </row>
    <row r="16" spans="1:7" ht="21" customHeight="1" x14ac:dyDescent="0.25">
      <c r="A16" s="82" t="s">
        <v>94</v>
      </c>
      <c r="B16" s="27">
        <v>73</v>
      </c>
      <c r="C16" s="27">
        <v>74</v>
      </c>
      <c r="D16" s="27">
        <v>75</v>
      </c>
      <c r="E16" s="27">
        <v>77</v>
      </c>
      <c r="F16" s="27">
        <v>79</v>
      </c>
      <c r="G16" s="27">
        <v>80</v>
      </c>
    </row>
    <row r="17" spans="1:7" ht="21" customHeight="1" x14ac:dyDescent="0.25">
      <c r="A17" s="83"/>
      <c r="B17" s="24" t="str">
        <f>VLOOKUP('Boxed Numbers'!B16,Startlist!$A$2:$F$107,6,FALSE)</f>
        <v>Manolo, ZANELLA</v>
      </c>
      <c r="C17" s="24" t="str">
        <f>VLOOKUP('Boxed Numbers'!C16,Startlist!$A$2:$F$107,6,FALSE)</f>
        <v>Chris, MYATT</v>
      </c>
      <c r="D17" s="24" t="str">
        <f>VLOOKUP('Boxed Numbers'!D16,Startlist!$A$2:$F$107,6,FALSE)</f>
        <v>Ryan, MORGAN</v>
      </c>
      <c r="E17" s="24" t="str">
        <f>VLOOKUP('Boxed Numbers'!E16,Startlist!$A$2:$F$107,6,FALSE)</f>
        <v>Mitch, SUTTON</v>
      </c>
      <c r="F17" s="24" t="str">
        <f>VLOOKUP('Boxed Numbers'!F16,Startlist!$A$2:$F$107,6,FALSE)</f>
        <v>Brad, FOX</v>
      </c>
      <c r="G17" s="24" t="str">
        <f>VLOOKUP('Boxed Numbers'!G16,Startlist!$A$2:$F$107,6,FALSE)</f>
        <v>Robert, WEST</v>
      </c>
    </row>
    <row r="18" spans="1:7" ht="21" customHeight="1" x14ac:dyDescent="0.25">
      <c r="A18" s="82" t="s">
        <v>195</v>
      </c>
      <c r="B18" s="27">
        <v>81</v>
      </c>
      <c r="C18" s="27">
        <v>83</v>
      </c>
      <c r="D18" s="27">
        <v>84</v>
      </c>
      <c r="E18" s="27">
        <v>86</v>
      </c>
      <c r="F18" s="27">
        <v>87</v>
      </c>
      <c r="G18" s="27">
        <v>89</v>
      </c>
    </row>
    <row r="19" spans="1:7" ht="21" customHeight="1" x14ac:dyDescent="0.25">
      <c r="A19" s="83"/>
      <c r="B19" s="24" t="str">
        <f>VLOOKUP('Boxed Numbers'!B18,Startlist!$A$2:$F$107,6,FALSE)</f>
        <v>Matt, RYAN</v>
      </c>
      <c r="C19" s="24" t="str">
        <f>VLOOKUP('Boxed Numbers'!C18,Startlist!$A$2:$F$107,6,FALSE)</f>
        <v>Simon, MEYER</v>
      </c>
      <c r="D19" s="24" t="str">
        <f>VLOOKUP('Boxed Numbers'!D18,Startlist!$A$2:$F$107,6,FALSE)</f>
        <v>Jamie, GAVIGLIO</v>
      </c>
      <c r="E19" s="24" t="str">
        <f>VLOOKUP('Boxed Numbers'!E18,Startlist!$A$2:$F$107,6,FALSE)</f>
        <v>Brenden, SMYTH</v>
      </c>
      <c r="F19" s="24" t="str">
        <f>VLOOKUP('Boxed Numbers'!F18,Startlist!$A$2:$F$107,6,FALSE)</f>
        <v>Clinton, BAIN</v>
      </c>
      <c r="G19" s="24" t="str">
        <f>VLOOKUP('Boxed Numbers'!G18,Startlist!$A$2:$F$107,6,FALSE)</f>
        <v>Brett, O'DOHERTY</v>
      </c>
    </row>
    <row r="20" spans="1:7" ht="21" customHeight="1" x14ac:dyDescent="0.25">
      <c r="A20" s="82" t="s">
        <v>196</v>
      </c>
      <c r="B20" s="27">
        <v>92</v>
      </c>
      <c r="C20" s="27">
        <v>93</v>
      </c>
      <c r="D20" s="27">
        <v>95</v>
      </c>
      <c r="E20" s="27">
        <v>96</v>
      </c>
      <c r="F20" s="27">
        <v>99</v>
      </c>
      <c r="G20" s="27">
        <v>100</v>
      </c>
    </row>
    <row r="21" spans="1:7" ht="21" customHeight="1" x14ac:dyDescent="0.25">
      <c r="A21" s="83"/>
      <c r="B21" s="24" t="str">
        <f>VLOOKUP('Boxed Numbers'!B20,Startlist!$A$2:$F$107,6,FALSE)</f>
        <v>Gary, HOWELL</v>
      </c>
      <c r="C21" s="24" t="str">
        <f>VLOOKUP('Boxed Numbers'!C20,Startlist!$A$2:$F$107,6,FALSE)</f>
        <v>Attila, KISS</v>
      </c>
      <c r="D21" s="24" t="str">
        <f>VLOOKUP('Boxed Numbers'!D20,Startlist!$A$2:$F$107,6,FALSE)</f>
        <v>Paul, ANDREWS</v>
      </c>
      <c r="E21" s="24" t="str">
        <f>VLOOKUP('Boxed Numbers'!E20,Startlist!$A$2:$F$107,6,FALSE)</f>
        <v>Bryan, CRISPIN</v>
      </c>
      <c r="F21" s="24" t="str">
        <f>VLOOKUP('Boxed Numbers'!F20,Startlist!$A$2:$F$107,6,FALSE)</f>
        <v>Mark, RICHARDSON</v>
      </c>
      <c r="G21" s="24" t="str">
        <f>VLOOKUP('Boxed Numbers'!G20,Startlist!$A$2:$F$107,6,FALSE)</f>
        <v>Paul, WOODWARD</v>
      </c>
    </row>
    <row r="22" spans="1:7" ht="21" customHeight="1" x14ac:dyDescent="0.25">
      <c r="A22" s="82" t="s">
        <v>342</v>
      </c>
      <c r="B22" s="27">
        <v>101</v>
      </c>
      <c r="C22" s="27">
        <v>103</v>
      </c>
      <c r="D22" s="27">
        <v>104</v>
      </c>
      <c r="E22" s="27">
        <v>106</v>
      </c>
      <c r="F22" s="27">
        <v>108</v>
      </c>
      <c r="G22" s="27">
        <v>110</v>
      </c>
    </row>
    <row r="23" spans="1:7" ht="21" customHeight="1" x14ac:dyDescent="0.25">
      <c r="A23" s="83"/>
      <c r="B23" s="24" t="str">
        <f>VLOOKUP('Boxed Numbers'!B22,Startlist!$A$2:$F$107,6,FALSE)</f>
        <v>Correy, EDMED</v>
      </c>
      <c r="C23" s="24" t="str">
        <f>VLOOKUP('Boxed Numbers'!C22,Startlist!$A$2:$F$107,6,FALSE)</f>
        <v>Calan, WHITE</v>
      </c>
      <c r="D23" s="24" t="str">
        <f>VLOOKUP('Boxed Numbers'!D22,Startlist!$A$2:$F$107,6,FALSE)</f>
        <v>Tom, HODGE</v>
      </c>
      <c r="E23" s="24" t="str">
        <f>VLOOKUP('Boxed Numbers'!E22,Startlist!$A$2:$F$107,6,FALSE)</f>
        <v>Lachlan, FEARON</v>
      </c>
      <c r="F23" s="24" t="str">
        <f>VLOOKUP('Boxed Numbers'!F22,Startlist!$A$2:$F$107,6,FALSE)</f>
        <v>Gilbert, GUTOWSKI</v>
      </c>
      <c r="G23" s="24" t="str">
        <f>VLOOKUP('Boxed Numbers'!G22,Startlist!$A$2:$F$107,6,FALSE)</f>
        <v>Leighton, TAYLOR</v>
      </c>
    </row>
    <row r="24" spans="1:7" ht="21" customHeight="1" x14ac:dyDescent="0.25">
      <c r="A24" s="82" t="s">
        <v>197</v>
      </c>
      <c r="B24" s="27">
        <v>112</v>
      </c>
      <c r="C24" s="27">
        <v>114</v>
      </c>
      <c r="D24" s="27">
        <v>115</v>
      </c>
      <c r="E24" s="27">
        <v>116</v>
      </c>
      <c r="F24" s="27">
        <v>118</v>
      </c>
      <c r="G24" s="27">
        <v>120</v>
      </c>
    </row>
    <row r="25" spans="1:7" ht="21" customHeight="1" x14ac:dyDescent="0.25">
      <c r="A25" s="83"/>
      <c r="B25" s="24" t="str">
        <f>VLOOKUP('Boxed Numbers'!B24,Startlist!$A$2:$F$107,6,FALSE)</f>
        <v>Alex, GRUNKE</v>
      </c>
      <c r="C25" s="24" t="str">
        <f>VLOOKUP('Boxed Numbers'!C24,Startlist!$A$2:$F$107,6,FALSE)</f>
        <v>Thomas, HUBBARD</v>
      </c>
      <c r="D25" s="24" t="str">
        <f>VLOOKUP('Boxed Numbers'!D24,Startlist!$A$2:$F$107,6,FALSE)</f>
        <v>Samuel, VOLKERS</v>
      </c>
      <c r="E25" s="24" t="str">
        <f>VLOOKUP('Boxed Numbers'!E24,Startlist!$A$2:$F$107,6,FALSE)</f>
        <v>Dylan, NEWBERY</v>
      </c>
      <c r="F25" s="24" t="str">
        <f>VLOOKUP('Boxed Numbers'!F24,Startlist!$A$2:$F$107,6,FALSE)</f>
        <v>Saxon, IRVINE</v>
      </c>
      <c r="G25" s="24" t="str">
        <f>VLOOKUP('Boxed Numbers'!G24,Startlist!$A$2:$F$107,6,FALSE)</f>
        <v>Ben, FOSTER</v>
      </c>
    </row>
    <row r="26" spans="1:7" ht="21" customHeight="1" x14ac:dyDescent="0.25">
      <c r="A26" s="82" t="s">
        <v>198</v>
      </c>
      <c r="B26" s="27">
        <v>121</v>
      </c>
      <c r="C26" s="27">
        <v>122</v>
      </c>
      <c r="D26" s="27">
        <v>123</v>
      </c>
      <c r="E26" s="27">
        <v>125</v>
      </c>
      <c r="F26" s="27">
        <v>127</v>
      </c>
      <c r="G26" s="27">
        <v>129</v>
      </c>
    </row>
    <row r="27" spans="1:7" ht="21" customHeight="1" x14ac:dyDescent="0.25">
      <c r="A27" s="83"/>
      <c r="B27" s="24" t="str">
        <f>VLOOKUP('Boxed Numbers'!B26,Startlist!$A$2:$F$107,6,FALSE)</f>
        <v>Sean, TRAINOR</v>
      </c>
      <c r="C27" s="24" t="str">
        <f>VLOOKUP('Boxed Numbers'!C26,Startlist!$A$2:$F$107,6,FALSE)</f>
        <v>Ryan, MACNICOL</v>
      </c>
      <c r="D27" s="24" t="str">
        <f>VLOOKUP('Boxed Numbers'!D26,Startlist!$A$2:$F$107,6,FALSE)</f>
        <v>Jason, PORTER</v>
      </c>
      <c r="E27" s="24" t="str">
        <f>VLOOKUP('Boxed Numbers'!E26,Startlist!$A$2:$F$107,6,FALSE)</f>
        <v>Luke, CUNNINGHAM</v>
      </c>
      <c r="F27" s="24" t="str">
        <f>VLOOKUP('Boxed Numbers'!F26,Startlist!$A$2:$F$107,6,FALSE)</f>
        <v>Aidan, KAMPERS</v>
      </c>
      <c r="G27" s="24" t="str">
        <f>VLOOKUP('Boxed Numbers'!G26,Startlist!$A$2:$F$107,6,FALSE)</f>
        <v>Stephen, RASHLEIGH</v>
      </c>
    </row>
    <row r="28" spans="1:7" ht="21" customHeight="1" x14ac:dyDescent="0.25">
      <c r="A28" s="82" t="s">
        <v>199</v>
      </c>
      <c r="B28" s="27">
        <v>131</v>
      </c>
      <c r="C28" s="27">
        <v>132</v>
      </c>
      <c r="D28" s="27">
        <v>133</v>
      </c>
      <c r="E28" s="27">
        <v>136</v>
      </c>
      <c r="F28" s="27">
        <v>138</v>
      </c>
      <c r="G28" s="27">
        <v>139</v>
      </c>
    </row>
    <row r="29" spans="1:7" ht="21" customHeight="1" x14ac:dyDescent="0.25">
      <c r="A29" s="83"/>
      <c r="B29" s="24" t="str">
        <f>VLOOKUP('Boxed Numbers'!B28,Startlist!$A$2:$F$107,6,FALSE)</f>
        <v>Ian, JOHNSTON</v>
      </c>
      <c r="C29" s="24" t="str">
        <f>VLOOKUP('Boxed Numbers'!C28,Startlist!$A$2:$F$107,6,FALSE)</f>
        <v>Michael, BETTANY</v>
      </c>
      <c r="D29" s="24" t="str">
        <f>VLOOKUP('Boxed Numbers'!D28,Startlist!$A$2:$F$107,6,FALSE)</f>
        <v>Richard, BROWNHILL</v>
      </c>
      <c r="E29" s="24" t="str">
        <f>VLOOKUP('Boxed Numbers'!E28,Startlist!$A$2:$F$107,6,FALSE)</f>
        <v>Nicholas, RIDER</v>
      </c>
      <c r="F29" s="24" t="str">
        <f>VLOOKUP('Boxed Numbers'!F28,Startlist!$A$2:$F$107,6,FALSE)</f>
        <v>Stephen, LOWE</v>
      </c>
      <c r="G29" s="24" t="str">
        <f>VLOOKUP('Boxed Numbers'!G28,Startlist!$A$2:$F$107,6,FALSE)</f>
        <v>Barry, MEAD</v>
      </c>
    </row>
    <row r="30" spans="1:7" ht="21" customHeight="1" x14ac:dyDescent="0.25">
      <c r="A30" s="82" t="s">
        <v>200</v>
      </c>
      <c r="B30" s="27">
        <v>144</v>
      </c>
      <c r="C30" s="27">
        <v>145</v>
      </c>
      <c r="D30" s="27">
        <v>146</v>
      </c>
      <c r="E30" s="27">
        <v>147</v>
      </c>
      <c r="F30" s="27">
        <v>148</v>
      </c>
      <c r="G30" s="27"/>
    </row>
    <row r="31" spans="1:7" ht="21" customHeight="1" x14ac:dyDescent="0.25">
      <c r="A31" s="83"/>
      <c r="B31" s="24" t="str">
        <f>VLOOKUP('Boxed Numbers'!B30,Startlist!$A$2:$F$107,6,FALSE)</f>
        <v>Craig, CORE</v>
      </c>
      <c r="C31" s="24" t="str">
        <f>VLOOKUP('Boxed Numbers'!C30,Startlist!$A$2:$F$107,6,FALSE)</f>
        <v>Gerald, PETERSON</v>
      </c>
      <c r="D31" s="24" t="str">
        <f>VLOOKUP('Boxed Numbers'!D30,Startlist!$A$2:$F$107,6,FALSE)</f>
        <v>Ales, CLAIRS</v>
      </c>
      <c r="E31" s="24" t="str">
        <f>VLOOKUP('Boxed Numbers'!E30,Startlist!$A$2:$F$107,6,FALSE)</f>
        <v>Alex, GOUGH</v>
      </c>
      <c r="F31" s="24" t="str">
        <f>VLOOKUP('Boxed Numbers'!F30,Startlist!$A$2:$F$107,6,FALSE)</f>
        <v>William, GEORGESON</v>
      </c>
      <c r="G31" s="24" t="e">
        <f>VLOOKUP('Boxed Numbers'!G30,Startlist!$A$2:$F$107,6,FALSE)</f>
        <v>#N/A</v>
      </c>
    </row>
    <row r="32" spans="1:7" ht="21" customHeight="1" x14ac:dyDescent="0.25">
      <c r="A32" s="82" t="s">
        <v>201</v>
      </c>
      <c r="B32" s="27">
        <v>151</v>
      </c>
      <c r="C32" s="27">
        <v>152</v>
      </c>
      <c r="D32" s="27">
        <v>154</v>
      </c>
      <c r="E32" s="27">
        <v>155</v>
      </c>
      <c r="F32" s="27">
        <v>156</v>
      </c>
      <c r="G32" s="27">
        <v>158</v>
      </c>
    </row>
    <row r="33" spans="1:7" ht="21" customHeight="1" x14ac:dyDescent="0.25">
      <c r="A33" s="83"/>
      <c r="B33" s="24" t="str">
        <f>VLOOKUP('Boxed Numbers'!B32,Startlist!$A$2:$F$107,6,FALSE)</f>
        <v>Jameson, COSIER</v>
      </c>
      <c r="C33" s="24" t="str">
        <f>VLOOKUP('Boxed Numbers'!C32,Startlist!$A$2:$F$107,6,FALSE)</f>
        <v>Jackson, WARDROP</v>
      </c>
      <c r="D33" s="24" t="str">
        <f>VLOOKUP('Boxed Numbers'!D32,Startlist!$A$2:$F$107,6,FALSE)</f>
        <v>Mitchell, MAYCOCK</v>
      </c>
      <c r="E33" s="24" t="str">
        <f>VLOOKUP('Boxed Numbers'!E32,Startlist!$A$2:$F$107,6,FALSE)</f>
        <v>Brendan, COLE</v>
      </c>
      <c r="F33" s="24" t="str">
        <f>VLOOKUP('Boxed Numbers'!F32,Startlist!$A$2:$F$107,6,FALSE)</f>
        <v>Sam, MOBBERLEY</v>
      </c>
      <c r="G33" s="24" t="str">
        <f>VLOOKUP('Boxed Numbers'!G32,Startlist!$A$2:$F$107,6,FALSE)</f>
        <v>Troy, HERFOS</v>
      </c>
    </row>
    <row r="34" spans="1:7" ht="21" customHeight="1" x14ac:dyDescent="0.25">
      <c r="A34" s="82" t="s">
        <v>202</v>
      </c>
      <c r="B34" s="27">
        <v>161</v>
      </c>
      <c r="C34" s="27">
        <v>162</v>
      </c>
      <c r="D34" s="27">
        <v>163</v>
      </c>
      <c r="E34" s="27">
        <v>166</v>
      </c>
      <c r="F34" s="27">
        <v>167</v>
      </c>
      <c r="G34" s="27">
        <v>170</v>
      </c>
    </row>
    <row r="35" spans="1:7" ht="21" customHeight="1" x14ac:dyDescent="0.25">
      <c r="A35" s="83"/>
      <c r="B35" s="24" t="str">
        <f>VLOOKUP('Boxed Numbers'!B34,Startlist!$A$2:$F$107,6,FALSE)</f>
        <v>Kaden, GROVES</v>
      </c>
      <c r="C35" s="24" t="str">
        <f>VLOOKUP('Boxed Numbers'!C34,Startlist!$A$2:$F$107,6,FALSE)</f>
        <v>John, FREIBERG</v>
      </c>
      <c r="D35" s="24" t="str">
        <f>VLOOKUP('Boxed Numbers'!D34,Startlist!$A$2:$F$107,6,FALSE)</f>
        <v>Connor, REARDON</v>
      </c>
      <c r="E35" s="24" t="str">
        <f>VLOOKUP('Boxed Numbers'!E34,Startlist!$A$2:$F$107,6,FALSE)</f>
        <v>Jake, VAN DER VLIET</v>
      </c>
      <c r="F35" s="24" t="str">
        <f>VLOOKUP('Boxed Numbers'!F34,Startlist!$A$2:$F$107,6,FALSE)</f>
        <v>Malcolm, RUDOLPH</v>
      </c>
      <c r="G35" s="24" t="str">
        <f>VLOOKUP('Boxed Numbers'!G34,Startlist!$A$2:$F$107,6,FALSE)</f>
        <v>Harry, SWEENY</v>
      </c>
    </row>
    <row r="36" spans="1:7" ht="21" customHeight="1" x14ac:dyDescent="0.25">
      <c r="A36" s="82" t="s">
        <v>203</v>
      </c>
      <c r="B36" s="27">
        <v>171</v>
      </c>
      <c r="C36" s="27">
        <v>172</v>
      </c>
      <c r="D36" s="27">
        <v>173</v>
      </c>
      <c r="E36" s="27">
        <v>174</v>
      </c>
      <c r="F36" s="27">
        <v>176</v>
      </c>
      <c r="G36" s="27"/>
    </row>
    <row r="37" spans="1:7" ht="21" customHeight="1" x14ac:dyDescent="0.25">
      <c r="A37" s="83"/>
      <c r="B37" s="24" t="str">
        <f>VLOOKUP('Boxed Numbers'!B36,Startlist!$A$2:$F$107,6,FALSE)</f>
        <v>Matthew, MURRAY</v>
      </c>
      <c r="C37" s="24" t="str">
        <f>VLOOKUP('Boxed Numbers'!C36,Startlist!$A$2:$F$107,6,FALSE)</f>
        <v>George, SOUTHGATE</v>
      </c>
      <c r="D37" s="24" t="str">
        <f>VLOOKUP('Boxed Numbers'!D36,Startlist!$A$2:$F$107,6,FALSE)</f>
        <v>Mark, PIERCE</v>
      </c>
      <c r="E37" s="24" t="str">
        <f>VLOOKUP('Boxed Numbers'!E36,Startlist!$A$2:$F$107,6,FALSE)</f>
        <v>Michael, RYAN</v>
      </c>
      <c r="F37" s="24" t="str">
        <f>VLOOKUP('Boxed Numbers'!F36,Startlist!$A$2:$F$107,6,FALSE)</f>
        <v>Nicholas, JOSEY</v>
      </c>
      <c r="G37" s="24" t="e">
        <f>VLOOKUP('Boxed Numbers'!G36,Startlist!$A$2:$F$107,6,FALSE)</f>
        <v>#N/A</v>
      </c>
    </row>
    <row r="38" spans="1:7" ht="21" hidden="1" customHeight="1" x14ac:dyDescent="0.25">
      <c r="A38" s="82" t="s">
        <v>397</v>
      </c>
      <c r="B38" s="27">
        <v>271</v>
      </c>
      <c r="C38" s="27">
        <v>272</v>
      </c>
      <c r="D38" s="27">
        <v>273</v>
      </c>
      <c r="E38" s="27">
        <v>274</v>
      </c>
      <c r="F38" s="27">
        <v>0</v>
      </c>
      <c r="G38" s="27">
        <v>0</v>
      </c>
    </row>
    <row r="39" spans="1:7" ht="21" hidden="1" customHeight="1" x14ac:dyDescent="0.25">
      <c r="A39" s="83"/>
      <c r="B39" s="24" t="e">
        <f>VLOOKUP('Boxed Numbers'!B38,Startlist!$A$2:$F$107,6,FALSE)</f>
        <v>#N/A</v>
      </c>
      <c r="C39" s="24" t="e">
        <f>VLOOKUP('Boxed Numbers'!C38,Startlist!$A$2:$F$107,6,FALSE)</f>
        <v>#N/A</v>
      </c>
      <c r="D39" s="24" t="e">
        <f>VLOOKUP('Boxed Numbers'!D38,Startlist!$A$2:$F$107,6,FALSE)</f>
        <v>#N/A</v>
      </c>
      <c r="E39" s="24" t="e">
        <f>VLOOKUP('Boxed Numbers'!E38,Startlist!$A$2:$F$107,6,FALSE)</f>
        <v>#N/A</v>
      </c>
      <c r="F39" s="24" t="e">
        <f>VLOOKUP('Boxed Numbers'!F38,Startlist!$A$2:$F$107,6,FALSE)</f>
        <v>#N/A</v>
      </c>
      <c r="G39" s="24" t="e">
        <f>VLOOKUP('Boxed Numbers'!G38,Startlist!$A$2:$F$107,6,FALSE)</f>
        <v>#N/A</v>
      </c>
    </row>
  </sheetData>
  <mergeCells count="20">
    <mergeCell ref="A34:A35"/>
    <mergeCell ref="A36:A37"/>
    <mergeCell ref="A38:A39"/>
    <mergeCell ref="A1:G1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A2:A3"/>
    <mergeCell ref="A4:A5"/>
    <mergeCell ref="A6:A7"/>
    <mergeCell ref="A8:A9"/>
    <mergeCell ref="A10:A11"/>
    <mergeCell ref="A32:A33"/>
  </mergeCells>
  <printOptions horizontalCentered="1" verticalCentered="1"/>
  <pageMargins left="0.23622047244094491" right="0.23622047244094491" top="0.35433070866141736" bottom="0.35433070866141736" header="0" footer="0"/>
  <pageSetup scale="91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17" sqref="B17"/>
    </sheetView>
  </sheetViews>
  <sheetFormatPr defaultRowHeight="15" x14ac:dyDescent="0.25"/>
  <cols>
    <col min="1" max="1" width="32.42578125" customWidth="1"/>
    <col min="2" max="7" width="4.42578125" customWidth="1"/>
    <col min="8" max="8" width="21.85546875" customWidth="1"/>
    <col min="9" max="9" width="19" customWidth="1"/>
    <col min="10" max="10" width="19.42578125" customWidth="1"/>
    <col min="11" max="11" width="12.85546875" style="52" customWidth="1"/>
    <col min="12" max="12" width="19.42578125" customWidth="1"/>
    <col min="13" max="13" width="12.7109375" style="52" customWidth="1"/>
  </cols>
  <sheetData>
    <row r="1" spans="1:13" ht="54.75" customHeight="1" x14ac:dyDescent="0.25">
      <c r="A1" s="51" t="s">
        <v>2</v>
      </c>
      <c r="B1" s="86" t="s">
        <v>160</v>
      </c>
      <c r="C1" s="86"/>
      <c r="D1" s="86"/>
      <c r="E1" s="86"/>
      <c r="F1" s="86"/>
      <c r="G1" s="86"/>
      <c r="H1" s="51" t="s">
        <v>161</v>
      </c>
      <c r="I1" s="51" t="s">
        <v>162</v>
      </c>
      <c r="J1" s="51" t="s">
        <v>163</v>
      </c>
      <c r="K1" s="53" t="s">
        <v>170</v>
      </c>
      <c r="L1" s="51" t="s">
        <v>164</v>
      </c>
      <c r="M1" s="53" t="s">
        <v>171</v>
      </c>
    </row>
    <row r="2" spans="1:13" ht="21" customHeight="1" x14ac:dyDescent="0.25">
      <c r="A2" s="50" t="s">
        <v>188</v>
      </c>
      <c r="B2" s="40">
        <f>'Boxed Numbers'!B2</f>
        <v>1</v>
      </c>
      <c r="C2" s="40">
        <f>'Boxed Numbers'!C2</f>
        <v>3</v>
      </c>
      <c r="D2" s="40">
        <f>'Boxed Numbers'!D2</f>
        <v>6</v>
      </c>
      <c r="E2" s="40">
        <f>'Boxed Numbers'!E2</f>
        <v>7</v>
      </c>
      <c r="F2" s="40">
        <f>'Boxed Numbers'!F2</f>
        <v>9</v>
      </c>
      <c r="G2" s="40">
        <f>'Boxed Numbers'!G2</f>
        <v>10</v>
      </c>
      <c r="H2" s="33"/>
      <c r="I2" s="33"/>
      <c r="J2" s="33"/>
      <c r="K2" s="33"/>
      <c r="L2" s="33"/>
      <c r="M2" s="33"/>
    </row>
    <row r="3" spans="1:13" ht="21" customHeight="1" x14ac:dyDescent="0.25">
      <c r="A3" s="50" t="s">
        <v>189</v>
      </c>
      <c r="B3" s="40">
        <f>'Boxed Numbers'!B4</f>
        <v>12</v>
      </c>
      <c r="C3" s="40">
        <f>'Boxed Numbers'!C4</f>
        <v>13</v>
      </c>
      <c r="D3" s="40">
        <f>'Boxed Numbers'!D4</f>
        <v>15</v>
      </c>
      <c r="E3" s="40">
        <f>'Boxed Numbers'!E4</f>
        <v>16</v>
      </c>
      <c r="F3" s="40">
        <f>'Boxed Numbers'!F4</f>
        <v>17</v>
      </c>
      <c r="G3" s="40">
        <f>'Boxed Numbers'!G4</f>
        <v>18</v>
      </c>
      <c r="H3" s="33"/>
      <c r="I3" s="33"/>
      <c r="J3" s="33"/>
      <c r="K3" s="33"/>
      <c r="L3" s="33"/>
      <c r="M3" s="33"/>
    </row>
    <row r="4" spans="1:13" ht="21" customHeight="1" x14ac:dyDescent="0.25">
      <c r="A4" s="50" t="s">
        <v>190</v>
      </c>
      <c r="B4" s="40">
        <f>'Boxed Numbers'!B6</f>
        <v>21</v>
      </c>
      <c r="C4" s="40">
        <f>'Boxed Numbers'!C6</f>
        <v>22</v>
      </c>
      <c r="D4" s="40">
        <f>'Boxed Numbers'!D6</f>
        <v>23</v>
      </c>
      <c r="E4" s="40">
        <f>'Boxed Numbers'!E6</f>
        <v>27</v>
      </c>
      <c r="F4" s="40">
        <f>'Boxed Numbers'!F6</f>
        <v>29</v>
      </c>
      <c r="G4" s="40">
        <f>'Boxed Numbers'!G6</f>
        <v>0</v>
      </c>
      <c r="H4" s="33"/>
      <c r="I4" s="33"/>
      <c r="J4" s="33"/>
      <c r="K4" s="33"/>
      <c r="L4" s="33"/>
      <c r="M4" s="33"/>
    </row>
    <row r="5" spans="1:13" ht="21" customHeight="1" x14ac:dyDescent="0.25">
      <c r="A5" s="50" t="s">
        <v>191</v>
      </c>
      <c r="B5" s="40">
        <f>'Boxed Numbers'!B8</f>
        <v>33</v>
      </c>
      <c r="C5" s="40">
        <f>'Boxed Numbers'!C8</f>
        <v>34</v>
      </c>
      <c r="D5" s="40">
        <f>'Boxed Numbers'!D8</f>
        <v>37</v>
      </c>
      <c r="E5" s="40">
        <f>'Boxed Numbers'!E8</f>
        <v>39</v>
      </c>
      <c r="F5" s="40">
        <f>'Boxed Numbers'!F8</f>
        <v>265</v>
      </c>
      <c r="G5" s="40">
        <f>'Boxed Numbers'!G8</f>
        <v>266</v>
      </c>
      <c r="H5" s="33"/>
      <c r="I5" s="33"/>
      <c r="J5" s="33"/>
      <c r="K5" s="33"/>
      <c r="L5" s="33"/>
      <c r="M5" s="33"/>
    </row>
    <row r="6" spans="1:13" ht="21" customHeight="1" x14ac:dyDescent="0.25">
      <c r="A6" s="50" t="s">
        <v>192</v>
      </c>
      <c r="B6" s="40">
        <f>'Boxed Numbers'!B10</f>
        <v>43</v>
      </c>
      <c r="C6" s="40">
        <f>'Boxed Numbers'!C10</f>
        <v>44</v>
      </c>
      <c r="D6" s="40">
        <f>'Boxed Numbers'!D10</f>
        <v>46</v>
      </c>
      <c r="E6" s="40">
        <f>'Boxed Numbers'!E10</f>
        <v>48</v>
      </c>
      <c r="F6" s="40">
        <f>'Boxed Numbers'!F10</f>
        <v>49</v>
      </c>
      <c r="G6" s="40">
        <f>'Boxed Numbers'!G10</f>
        <v>50</v>
      </c>
      <c r="H6" s="33"/>
      <c r="I6" s="33"/>
      <c r="J6" s="33"/>
      <c r="K6" s="33"/>
      <c r="L6" s="33"/>
      <c r="M6" s="33"/>
    </row>
    <row r="7" spans="1:13" ht="21" customHeight="1" x14ac:dyDescent="0.25">
      <c r="A7" s="50" t="s">
        <v>193</v>
      </c>
      <c r="B7" s="40">
        <f>'Boxed Numbers'!B12</f>
        <v>51</v>
      </c>
      <c r="C7" s="40">
        <f>'Boxed Numbers'!C12</f>
        <v>54</v>
      </c>
      <c r="D7" s="40">
        <f>'Boxed Numbers'!D12</f>
        <v>55</v>
      </c>
      <c r="E7" s="40">
        <f>'Boxed Numbers'!E12</f>
        <v>56</v>
      </c>
      <c r="F7" s="40">
        <f>'Boxed Numbers'!F12</f>
        <v>58</v>
      </c>
      <c r="G7" s="40">
        <f>'Boxed Numbers'!G12</f>
        <v>59</v>
      </c>
      <c r="H7" s="33"/>
      <c r="I7" s="33"/>
      <c r="J7" s="33"/>
      <c r="K7" s="33"/>
      <c r="L7" s="33"/>
      <c r="M7" s="33"/>
    </row>
    <row r="8" spans="1:13" ht="21" customHeight="1" x14ac:dyDescent="0.25">
      <c r="A8" s="50" t="s">
        <v>194</v>
      </c>
      <c r="B8" s="40">
        <f>'Boxed Numbers'!B14</f>
        <v>61</v>
      </c>
      <c r="C8" s="40">
        <f>'Boxed Numbers'!C14</f>
        <v>62</v>
      </c>
      <c r="D8" s="40">
        <f>'Boxed Numbers'!D14</f>
        <v>63</v>
      </c>
      <c r="E8" s="40">
        <f>'Boxed Numbers'!E14</f>
        <v>66</v>
      </c>
      <c r="F8" s="40">
        <f>'Boxed Numbers'!F14</f>
        <v>69</v>
      </c>
      <c r="G8" s="40">
        <f>'Boxed Numbers'!G14</f>
        <v>70</v>
      </c>
      <c r="H8" s="33"/>
      <c r="I8" s="33"/>
      <c r="J8" s="33"/>
      <c r="K8" s="33"/>
      <c r="L8" s="33"/>
      <c r="M8" s="33"/>
    </row>
    <row r="9" spans="1:13" ht="21" customHeight="1" x14ac:dyDescent="0.25">
      <c r="A9" s="50" t="s">
        <v>94</v>
      </c>
      <c r="B9" s="40">
        <f>'Boxed Numbers'!B16</f>
        <v>73</v>
      </c>
      <c r="C9" s="40">
        <f>'Boxed Numbers'!C16</f>
        <v>74</v>
      </c>
      <c r="D9" s="40">
        <f>'Boxed Numbers'!D16</f>
        <v>75</v>
      </c>
      <c r="E9" s="40">
        <f>'Boxed Numbers'!E16</f>
        <v>77</v>
      </c>
      <c r="F9" s="40">
        <f>'Boxed Numbers'!F16</f>
        <v>79</v>
      </c>
      <c r="G9" s="40">
        <f>'Boxed Numbers'!G16</f>
        <v>80</v>
      </c>
      <c r="H9" s="33"/>
      <c r="I9" s="33"/>
      <c r="J9" s="33"/>
      <c r="K9" s="33"/>
      <c r="L9" s="33"/>
      <c r="M9" s="33"/>
    </row>
    <row r="10" spans="1:13" ht="21" customHeight="1" x14ac:dyDescent="0.25">
      <c r="A10" s="50" t="s">
        <v>195</v>
      </c>
      <c r="B10" s="40">
        <f>'Boxed Numbers'!B18</f>
        <v>81</v>
      </c>
      <c r="C10" s="40">
        <f>'Boxed Numbers'!C18</f>
        <v>83</v>
      </c>
      <c r="D10" s="40">
        <f>'Boxed Numbers'!D18</f>
        <v>84</v>
      </c>
      <c r="E10" s="40">
        <f>'Boxed Numbers'!E18</f>
        <v>86</v>
      </c>
      <c r="F10" s="40">
        <f>'Boxed Numbers'!F18</f>
        <v>87</v>
      </c>
      <c r="G10" s="40">
        <f>'Boxed Numbers'!G18</f>
        <v>89</v>
      </c>
      <c r="H10" s="33"/>
      <c r="I10" s="33"/>
      <c r="J10" s="33"/>
      <c r="K10" s="33"/>
      <c r="L10" s="33"/>
      <c r="M10" s="33"/>
    </row>
    <row r="11" spans="1:13" ht="21" customHeight="1" x14ac:dyDescent="0.25">
      <c r="A11" s="50" t="s">
        <v>196</v>
      </c>
      <c r="B11" s="40">
        <f>'Boxed Numbers'!B20</f>
        <v>92</v>
      </c>
      <c r="C11" s="40">
        <f>'Boxed Numbers'!C20</f>
        <v>93</v>
      </c>
      <c r="D11" s="40">
        <f>'Boxed Numbers'!D20</f>
        <v>95</v>
      </c>
      <c r="E11" s="40">
        <f>'Boxed Numbers'!E20</f>
        <v>96</v>
      </c>
      <c r="F11" s="40">
        <f>'Boxed Numbers'!F20</f>
        <v>99</v>
      </c>
      <c r="G11" s="40">
        <f>'Boxed Numbers'!G20</f>
        <v>100</v>
      </c>
      <c r="H11" s="33"/>
      <c r="I11" s="33"/>
      <c r="J11" s="33"/>
      <c r="K11" s="33"/>
      <c r="L11" s="33"/>
      <c r="M11" s="33"/>
    </row>
    <row r="12" spans="1:13" ht="21" customHeight="1" x14ac:dyDescent="0.25">
      <c r="A12" s="50" t="s">
        <v>402</v>
      </c>
      <c r="B12" s="40">
        <f>'Boxed Numbers'!B22</f>
        <v>101</v>
      </c>
      <c r="C12" s="40">
        <f>'Boxed Numbers'!C22</f>
        <v>103</v>
      </c>
      <c r="D12" s="40">
        <f>'Boxed Numbers'!D22</f>
        <v>104</v>
      </c>
      <c r="E12" s="40">
        <f>'Boxed Numbers'!E22</f>
        <v>106</v>
      </c>
      <c r="F12" s="40">
        <f>'Boxed Numbers'!F22</f>
        <v>108</v>
      </c>
      <c r="G12" s="40">
        <f>'Boxed Numbers'!G22</f>
        <v>110</v>
      </c>
      <c r="H12" s="33"/>
      <c r="I12" s="33"/>
      <c r="J12" s="33"/>
      <c r="K12" s="33"/>
      <c r="L12" s="33"/>
      <c r="M12" s="33"/>
    </row>
    <row r="13" spans="1:13" ht="21" customHeight="1" x14ac:dyDescent="0.25">
      <c r="A13" s="50" t="s">
        <v>197</v>
      </c>
      <c r="B13" s="40">
        <f>'Boxed Numbers'!B24</f>
        <v>112</v>
      </c>
      <c r="C13" s="40">
        <f>'Boxed Numbers'!C24</f>
        <v>114</v>
      </c>
      <c r="D13" s="40">
        <f>'Boxed Numbers'!D24</f>
        <v>115</v>
      </c>
      <c r="E13" s="40">
        <f>'Boxed Numbers'!E24</f>
        <v>116</v>
      </c>
      <c r="F13" s="40">
        <f>'Boxed Numbers'!F24</f>
        <v>118</v>
      </c>
      <c r="G13" s="40">
        <f>'Boxed Numbers'!G24</f>
        <v>120</v>
      </c>
      <c r="H13" s="33"/>
      <c r="I13" s="33"/>
      <c r="J13" s="33"/>
      <c r="K13" s="33"/>
      <c r="L13" s="33"/>
      <c r="M13" s="33"/>
    </row>
    <row r="14" spans="1:13" ht="21" customHeight="1" x14ac:dyDescent="0.25">
      <c r="A14" s="50" t="s">
        <v>198</v>
      </c>
      <c r="B14" s="40">
        <f>'Boxed Numbers'!B26</f>
        <v>121</v>
      </c>
      <c r="C14" s="40">
        <f>'Boxed Numbers'!C26</f>
        <v>122</v>
      </c>
      <c r="D14" s="40">
        <f>'Boxed Numbers'!D26</f>
        <v>123</v>
      </c>
      <c r="E14" s="40">
        <f>'Boxed Numbers'!E26</f>
        <v>125</v>
      </c>
      <c r="F14" s="40">
        <f>'Boxed Numbers'!F26</f>
        <v>127</v>
      </c>
      <c r="G14" s="40">
        <f>'Boxed Numbers'!G26</f>
        <v>129</v>
      </c>
      <c r="H14" s="33"/>
      <c r="I14" s="33"/>
      <c r="J14" s="33"/>
      <c r="K14" s="33"/>
      <c r="L14" s="33"/>
      <c r="M14" s="33"/>
    </row>
    <row r="15" spans="1:13" ht="21" customHeight="1" x14ac:dyDescent="0.25">
      <c r="A15" s="50" t="s">
        <v>199</v>
      </c>
      <c r="B15" s="40">
        <f>'Boxed Numbers'!B28</f>
        <v>131</v>
      </c>
      <c r="C15" s="40">
        <f>'Boxed Numbers'!C28</f>
        <v>132</v>
      </c>
      <c r="D15" s="40">
        <f>'Boxed Numbers'!D28</f>
        <v>133</v>
      </c>
      <c r="E15" s="40">
        <f>'Boxed Numbers'!E28</f>
        <v>136</v>
      </c>
      <c r="F15" s="40">
        <f>'Boxed Numbers'!F28</f>
        <v>138</v>
      </c>
      <c r="G15" s="40">
        <f>'Boxed Numbers'!G28</f>
        <v>139</v>
      </c>
      <c r="H15" s="33"/>
      <c r="I15" s="33"/>
      <c r="J15" s="33"/>
      <c r="K15" s="33"/>
      <c r="L15" s="33"/>
      <c r="M15" s="33"/>
    </row>
    <row r="16" spans="1:13" ht="21" customHeight="1" x14ac:dyDescent="0.25">
      <c r="A16" s="50" t="s">
        <v>200</v>
      </c>
      <c r="B16" s="40">
        <f>'Boxed Numbers'!B30</f>
        <v>144</v>
      </c>
      <c r="C16" s="40">
        <f>'Boxed Numbers'!C30</f>
        <v>145</v>
      </c>
      <c r="D16" s="40">
        <f>'Boxed Numbers'!D30</f>
        <v>146</v>
      </c>
      <c r="E16" s="40">
        <f>'Boxed Numbers'!E30</f>
        <v>147</v>
      </c>
      <c r="F16" s="40">
        <f>'Boxed Numbers'!F30</f>
        <v>148</v>
      </c>
      <c r="G16" s="40"/>
      <c r="H16" s="33"/>
      <c r="I16" s="33"/>
      <c r="J16" s="33"/>
      <c r="K16" s="33"/>
      <c r="L16" s="33"/>
      <c r="M16" s="33"/>
    </row>
    <row r="17" spans="1:13" ht="21" customHeight="1" x14ac:dyDescent="0.25">
      <c r="A17" s="50" t="s">
        <v>201</v>
      </c>
      <c r="B17" s="40">
        <f>'Boxed Numbers'!B32</f>
        <v>151</v>
      </c>
      <c r="C17" s="40">
        <f>'Boxed Numbers'!C32</f>
        <v>152</v>
      </c>
      <c r="D17" s="40">
        <f>'Boxed Numbers'!D32</f>
        <v>154</v>
      </c>
      <c r="E17" s="40">
        <f>'Boxed Numbers'!E32</f>
        <v>155</v>
      </c>
      <c r="F17" s="40">
        <f>'Boxed Numbers'!F32</f>
        <v>156</v>
      </c>
      <c r="G17" s="40">
        <f>'Boxed Numbers'!G32</f>
        <v>158</v>
      </c>
      <c r="H17" s="33"/>
      <c r="I17" s="33"/>
      <c r="J17" s="33"/>
      <c r="K17" s="33"/>
      <c r="L17" s="33"/>
      <c r="M17" s="33"/>
    </row>
    <row r="18" spans="1:13" ht="21" customHeight="1" x14ac:dyDescent="0.25">
      <c r="A18" s="50" t="s">
        <v>202</v>
      </c>
      <c r="B18" s="40">
        <f>'Boxed Numbers'!B34</f>
        <v>161</v>
      </c>
      <c r="C18" s="40">
        <f>'Boxed Numbers'!C34</f>
        <v>162</v>
      </c>
      <c r="D18" s="40">
        <f>'Boxed Numbers'!D34</f>
        <v>163</v>
      </c>
      <c r="E18" s="40">
        <f>'Boxed Numbers'!E34</f>
        <v>166</v>
      </c>
      <c r="F18" s="40">
        <f>'Boxed Numbers'!F34</f>
        <v>167</v>
      </c>
      <c r="G18" s="40">
        <f>'Boxed Numbers'!G34</f>
        <v>170</v>
      </c>
      <c r="H18" s="33"/>
      <c r="I18" s="33"/>
      <c r="J18" s="33"/>
      <c r="K18" s="33"/>
      <c r="L18" s="33"/>
      <c r="M18" s="33"/>
    </row>
    <row r="19" spans="1:13" ht="21" customHeight="1" x14ac:dyDescent="0.25">
      <c r="A19" s="50" t="s">
        <v>203</v>
      </c>
      <c r="B19" s="40">
        <f>'Boxed Numbers'!B36</f>
        <v>171</v>
      </c>
      <c r="C19" s="40">
        <f>'Boxed Numbers'!C36</f>
        <v>172</v>
      </c>
      <c r="D19" s="40">
        <f>'Boxed Numbers'!D36</f>
        <v>173</v>
      </c>
      <c r="E19" s="40">
        <f>'Boxed Numbers'!E36</f>
        <v>174</v>
      </c>
      <c r="F19" s="40">
        <f>'Boxed Numbers'!F36</f>
        <v>176</v>
      </c>
      <c r="G19" s="40"/>
      <c r="H19" s="33"/>
      <c r="I19" s="33"/>
      <c r="J19" s="33"/>
      <c r="K19" s="33"/>
      <c r="L19" s="33"/>
      <c r="M19" s="33"/>
    </row>
    <row r="20" spans="1:13" ht="21" hidden="1" customHeight="1" x14ac:dyDescent="0.25">
      <c r="A20" s="50" t="s">
        <v>397</v>
      </c>
      <c r="B20" s="40"/>
      <c r="C20" s="40"/>
      <c r="D20" s="40"/>
      <c r="E20" s="40"/>
      <c r="F20" s="40"/>
      <c r="G20" s="40"/>
      <c r="H20" s="33"/>
      <c r="I20" s="33"/>
      <c r="J20" s="33"/>
      <c r="K20" s="33"/>
      <c r="L20" s="33"/>
      <c r="M20" s="33"/>
    </row>
  </sheetData>
  <mergeCells count="1">
    <mergeCell ref="B1:G1"/>
  </mergeCells>
  <pageMargins left="0.25" right="0.25" top="0.75" bottom="0.75" header="0.3" footer="0.3"/>
  <pageSetup paperSize="9" scale="8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C21" sqref="C21"/>
    </sheetView>
  </sheetViews>
  <sheetFormatPr defaultRowHeight="15" x14ac:dyDescent="0.25"/>
  <cols>
    <col min="1" max="1" width="5.7109375" style="52" bestFit="1" customWidth="1"/>
    <col min="2" max="2" width="9.140625" style="10"/>
    <col min="3" max="3" width="23.7109375" style="52" bestFit="1" customWidth="1"/>
    <col min="4" max="4" width="53.85546875" style="52" customWidth="1"/>
    <col min="5" max="5" width="9.140625" style="10"/>
    <col min="6" max="6" width="9.140625" style="22"/>
    <col min="7" max="16384" width="9.140625" style="52"/>
  </cols>
  <sheetData>
    <row r="1" spans="1:5" ht="18.75" x14ac:dyDescent="0.3">
      <c r="A1" s="81" t="s">
        <v>439</v>
      </c>
      <c r="B1" s="81"/>
      <c r="C1" s="81"/>
      <c r="D1" s="81"/>
      <c r="E1" s="81"/>
    </row>
    <row r="2" spans="1:5" ht="30" customHeight="1" x14ac:dyDescent="0.25">
      <c r="A2" s="58" t="s">
        <v>317</v>
      </c>
      <c r="B2" s="58" t="s">
        <v>316</v>
      </c>
      <c r="C2" s="58" t="s">
        <v>315</v>
      </c>
      <c r="D2" s="58" t="s">
        <v>2</v>
      </c>
      <c r="E2" s="58" t="s">
        <v>1</v>
      </c>
    </row>
    <row r="3" spans="1:5" x14ac:dyDescent="0.25">
      <c r="A3" s="40">
        <v>1</v>
      </c>
      <c r="B3" s="40">
        <v>127</v>
      </c>
      <c r="C3" s="33" t="str">
        <f>VLOOKUP($B3,Startlist!$A$2:$F$107,6,FALSE)</f>
        <v>Aidan, KAMPERS</v>
      </c>
      <c r="D3" s="33" t="str">
        <f>VLOOKUP($B3,Startlist!$A$2:$D$107,4,FALSE)</f>
        <v>Podium Life p/b Espresso Garage</v>
      </c>
      <c r="E3" s="40">
        <v>50</v>
      </c>
    </row>
    <row r="4" spans="1:5" x14ac:dyDescent="0.25">
      <c r="A4" s="40">
        <v>2</v>
      </c>
      <c r="B4" s="40">
        <v>115</v>
      </c>
      <c r="C4" s="33" t="str">
        <f>VLOOKUP($B4,Startlist!$A$2:$F$107,6,FALSE)</f>
        <v>Samuel, VOLKERS</v>
      </c>
      <c r="D4" s="33" t="str">
        <f>VLOOKUP($B4,Startlist!$A$2:$D$107,4,FALSE)</f>
        <v>Data#3 Cisco p/b Scody</v>
      </c>
      <c r="E4" s="40">
        <v>45</v>
      </c>
    </row>
    <row r="5" spans="1:5" x14ac:dyDescent="0.25">
      <c r="A5" s="40">
        <v>3</v>
      </c>
      <c r="B5" s="40">
        <v>170</v>
      </c>
      <c r="C5" s="33" t="str">
        <f>VLOOKUP($B5,Startlist!$A$2:$F$107,6,FALSE)</f>
        <v>Harry, SWEENY</v>
      </c>
      <c r="D5" s="33" t="str">
        <f>VLOOKUP($B5,Startlist!$A$2:$D$107,4,FALSE)</f>
        <v>Brisbane Camperland</v>
      </c>
      <c r="E5" s="40">
        <v>40</v>
      </c>
    </row>
    <row r="6" spans="1:5" x14ac:dyDescent="0.25">
      <c r="A6" s="40">
        <v>4</v>
      </c>
      <c r="B6" s="40">
        <v>118</v>
      </c>
      <c r="C6" s="33" t="str">
        <f>VLOOKUP($B6,Startlist!$A$2:$F$107,6,FALSE)</f>
        <v>Saxon, IRVINE</v>
      </c>
      <c r="D6" s="33" t="str">
        <f>VLOOKUP($B6,Startlist!$A$2:$D$107,4,FALSE)</f>
        <v>Data#3 Cisco p/b Scody</v>
      </c>
      <c r="E6" s="40">
        <v>38</v>
      </c>
    </row>
    <row r="7" spans="1:5" x14ac:dyDescent="0.25">
      <c r="A7" s="40">
        <v>5</v>
      </c>
      <c r="B7" s="40">
        <v>120</v>
      </c>
      <c r="C7" s="33" t="str">
        <f>VLOOKUP($B7,Startlist!$A$2:$F$107,6,FALSE)</f>
        <v>Ben, FOSTER</v>
      </c>
      <c r="D7" s="33" t="str">
        <f>VLOOKUP($B7,Startlist!$A$2:$D$107,4,FALSE)</f>
        <v>Data#3 Cisco p/b Scody</v>
      </c>
      <c r="E7" s="40">
        <v>36</v>
      </c>
    </row>
    <row r="8" spans="1:5" x14ac:dyDescent="0.25">
      <c r="A8" s="40">
        <v>6</v>
      </c>
      <c r="B8" s="40">
        <v>74</v>
      </c>
      <c r="C8" s="33" t="str">
        <f>VLOOKUP($B8,Startlist!$A$2:$F$107,6,FALSE)</f>
        <v>Chris, MYATT</v>
      </c>
      <c r="D8" s="33" t="str">
        <f>VLOOKUP($B8,Startlist!$A$2:$D$107,4,FALSE)</f>
        <v>Campos Cycling Team</v>
      </c>
      <c r="E8" s="40">
        <v>34</v>
      </c>
    </row>
    <row r="9" spans="1:5" x14ac:dyDescent="0.25">
      <c r="A9" s="40">
        <v>7</v>
      </c>
      <c r="B9" s="40">
        <v>158</v>
      </c>
      <c r="C9" s="33" t="str">
        <f>VLOOKUP($B9,Startlist!$A$2:$F$107,6,FALSE)</f>
        <v>Troy, HERFOS</v>
      </c>
      <c r="D9" s="33" t="str">
        <f>VLOOKUP($B9,Startlist!$A$2:$D$107,4,FALSE)</f>
        <v>McDonalds Downunder</v>
      </c>
      <c r="E9" s="40">
        <v>33</v>
      </c>
    </row>
    <row r="10" spans="1:5" x14ac:dyDescent="0.25">
      <c r="A10" s="40">
        <v>8</v>
      </c>
      <c r="B10" s="40">
        <v>114</v>
      </c>
      <c r="C10" s="33" t="str">
        <f>VLOOKUP($B10,Startlist!$A$2:$F$107,6,FALSE)</f>
        <v>Thomas, HUBBARD</v>
      </c>
      <c r="D10" s="33" t="str">
        <f>VLOOKUP($B10,Startlist!$A$2:$D$107,4,FALSE)</f>
        <v>Data#3 Cisco p/b Scody</v>
      </c>
      <c r="E10" s="40">
        <v>32</v>
      </c>
    </row>
    <row r="11" spans="1:5" x14ac:dyDescent="0.25">
      <c r="A11" s="40">
        <v>9</v>
      </c>
      <c r="B11" s="40">
        <v>73</v>
      </c>
      <c r="C11" s="33" t="str">
        <f>VLOOKUP($B11,Startlist!$A$2:$F$107,6,FALSE)</f>
        <v>Manolo, ZANELLA</v>
      </c>
      <c r="D11" s="33" t="str">
        <f>VLOOKUP($B11,Startlist!$A$2:$D$107,4,FALSE)</f>
        <v>Campos Cycling Team</v>
      </c>
      <c r="E11" s="40">
        <v>31</v>
      </c>
    </row>
    <row r="12" spans="1:5" x14ac:dyDescent="0.25">
      <c r="A12" s="40">
        <v>10</v>
      </c>
      <c r="B12" s="40">
        <v>116</v>
      </c>
      <c r="C12" s="33" t="str">
        <f>VLOOKUP($B12,Startlist!$A$2:$F$107,6,FALSE)</f>
        <v>Dylan, NEWBERY</v>
      </c>
      <c r="D12" s="33" t="str">
        <f>VLOOKUP($B12,Startlist!$A$2:$D$107,4,FALSE)</f>
        <v>Data#3 Cisco p/b Scody</v>
      </c>
      <c r="E12" s="40">
        <v>30</v>
      </c>
    </row>
    <row r="13" spans="1:5" x14ac:dyDescent="0.25">
      <c r="A13" s="40">
        <v>11</v>
      </c>
      <c r="B13" s="40">
        <v>121</v>
      </c>
      <c r="C13" s="33" t="str">
        <f>VLOOKUP($B13,Startlist!$A$2:$F$107,6,FALSE)</f>
        <v>Sean, TRAINOR</v>
      </c>
      <c r="D13" s="33" t="str">
        <f>VLOOKUP($B13,Startlist!$A$2:$D$107,4,FALSE)</f>
        <v>Podium Life p/b Espresso Garage</v>
      </c>
      <c r="E13" s="40">
        <v>29</v>
      </c>
    </row>
    <row r="14" spans="1:5" x14ac:dyDescent="0.25">
      <c r="A14" s="40">
        <v>12</v>
      </c>
      <c r="B14" s="40">
        <v>104</v>
      </c>
      <c r="C14" s="33" t="str">
        <f>VLOOKUP($B14,Startlist!$A$2:$F$107,6,FALSE)</f>
        <v>Tom, HODGE</v>
      </c>
      <c r="D14" s="33" t="str">
        <f>VLOOKUP($B14,Startlist!$A$2:$D$107,4,FALSE)</f>
        <v>Balmoral Elite Team sponsored by O'Donnel Legal and EPIC Assist</v>
      </c>
      <c r="E14" s="40">
        <v>28</v>
      </c>
    </row>
    <row r="15" spans="1:5" x14ac:dyDescent="0.25">
      <c r="A15" s="40">
        <v>13</v>
      </c>
      <c r="B15" s="40">
        <v>154</v>
      </c>
      <c r="C15" s="33" t="str">
        <f>VLOOKUP($B15,Startlist!$A$2:$F$107,6,FALSE)</f>
        <v>Mitchell, MAYCOCK</v>
      </c>
      <c r="D15" s="33" t="str">
        <f>VLOOKUP($B15,Startlist!$A$2:$D$107,4,FALSE)</f>
        <v>McDonalds Downunder</v>
      </c>
      <c r="E15" s="40">
        <v>27</v>
      </c>
    </row>
    <row r="16" spans="1:5" x14ac:dyDescent="0.25">
      <c r="A16" s="40">
        <v>14</v>
      </c>
      <c r="B16" s="40">
        <v>81</v>
      </c>
      <c r="C16" s="33" t="str">
        <f>VLOOKUP($B16,Startlist!$A$2:$F$107,6,FALSE)</f>
        <v>Matt, RYAN</v>
      </c>
      <c r="D16" s="33" t="str">
        <f>VLOOKUP($B16,Startlist!$A$2:$D$107,4,FALSE)</f>
        <v>Moreton Bay Cycling Club</v>
      </c>
      <c r="E16" s="40">
        <v>26</v>
      </c>
    </row>
    <row r="17" spans="1:7" x14ac:dyDescent="0.25">
      <c r="A17" s="40">
        <v>15</v>
      </c>
      <c r="B17" s="40">
        <v>146</v>
      </c>
      <c r="C17" s="33" t="str">
        <f>VLOOKUP($B17,Startlist!$A$2:$F$107,6,FALSE)</f>
        <v>Ales, CLAIRS</v>
      </c>
      <c r="D17" s="33" t="str">
        <f>VLOOKUP($B17,Startlist!$A$2:$D$107,4,FALSE)</f>
        <v>Intervelo p/b Fitzroy Island</v>
      </c>
      <c r="E17" s="40">
        <v>25</v>
      </c>
    </row>
    <row r="18" spans="1:7" x14ac:dyDescent="0.25">
      <c r="A18" s="40">
        <v>16</v>
      </c>
      <c r="B18" s="40">
        <v>43</v>
      </c>
      <c r="C18" s="33" t="str">
        <f>VLOOKUP($B18,Startlist!$A$2:$F$107,6,FALSE)</f>
        <v>Jonathon, NOBLE</v>
      </c>
      <c r="D18" s="33" t="str">
        <f>VLOOKUP($B18,Startlist!$A$2:$D$107,4,FALSE)</f>
        <v>Erdinger Alkoholfrei - fiets Apparel Cycling Team</v>
      </c>
      <c r="E18" s="40">
        <v>24</v>
      </c>
    </row>
    <row r="19" spans="1:7" x14ac:dyDescent="0.25">
      <c r="A19" s="40">
        <v>17</v>
      </c>
      <c r="B19" s="40">
        <v>132</v>
      </c>
      <c r="C19" s="33" t="str">
        <f>VLOOKUP($B19,Startlist!$A$2:$F$107,6,FALSE)</f>
        <v>Michael, BETTANY</v>
      </c>
      <c r="D19" s="33" t="str">
        <f>VLOOKUP($B19,Startlist!$A$2:$D$107,4,FALSE)</f>
        <v>Hamilton Wheelers Elite Team</v>
      </c>
      <c r="E19" s="40">
        <v>23</v>
      </c>
    </row>
    <row r="20" spans="1:7" x14ac:dyDescent="0.25">
      <c r="A20" s="40">
        <v>18</v>
      </c>
      <c r="B20" s="40">
        <v>66</v>
      </c>
      <c r="C20" s="33" t="str">
        <f>VLOOKUP($B20,Startlist!$A$2:$F$107,6,FALSE)</f>
        <v>Matt, ZARANSKI</v>
      </c>
      <c r="D20" s="33" t="str">
        <f>VLOOKUP($B20,Startlist!$A$2:$D$107,4,FALSE)</f>
        <v>Cobra9 Intebuild Racing</v>
      </c>
      <c r="E20" s="40">
        <v>22</v>
      </c>
    </row>
    <row r="21" spans="1:7" x14ac:dyDescent="0.25">
      <c r="A21" s="40">
        <v>19</v>
      </c>
      <c r="B21" s="40">
        <v>15</v>
      </c>
      <c r="C21" s="33" t="str">
        <f>VLOOKUP($B21,Startlist!$A$2:$F$107,6,FALSE)</f>
        <v>Joshua, BEIKOFF</v>
      </c>
      <c r="D21" s="33" t="str">
        <f>VLOOKUP($B21,Startlist!$A$2:$D$107,4,FALSE)</f>
        <v>Mipela Geo Solutions Altitude Race Team</v>
      </c>
      <c r="E21" s="40">
        <v>21</v>
      </c>
    </row>
    <row r="22" spans="1:7" x14ac:dyDescent="0.25">
      <c r="A22" s="40">
        <v>20</v>
      </c>
      <c r="B22" s="40">
        <v>44</v>
      </c>
      <c r="C22" s="33" t="str">
        <f>VLOOKUP($B22,Startlist!$A$2:$F$107,6,FALSE)</f>
        <v>David, MCADAM</v>
      </c>
      <c r="D22" s="33" t="str">
        <f>VLOOKUP($B22,Startlist!$A$2:$D$107,4,FALSE)</f>
        <v>Erdinger Alkoholfrei - fiets Apparel Cycling Team</v>
      </c>
      <c r="E22" s="40">
        <v>20</v>
      </c>
    </row>
    <row r="23" spans="1:7" x14ac:dyDescent="0.25">
      <c r="A23" s="40">
        <v>21</v>
      </c>
      <c r="B23" s="40">
        <v>12</v>
      </c>
      <c r="C23" s="33" t="str">
        <f>VLOOKUP($B23,Startlist!$A$2:$F$107,6,FALSE)</f>
        <v>Tom, COATES</v>
      </c>
      <c r="D23" s="33" t="str">
        <f>VLOOKUP($B23,Startlist!$A$2:$D$107,4,FALSE)</f>
        <v>Mipela Geo Solutions Altitude Race Team</v>
      </c>
      <c r="E23" s="40">
        <v>19</v>
      </c>
    </row>
    <row r="24" spans="1:7" x14ac:dyDescent="0.25">
      <c r="A24" s="40">
        <v>22</v>
      </c>
      <c r="B24" s="40">
        <v>167</v>
      </c>
      <c r="C24" s="33" t="str">
        <f>VLOOKUP($B24,Startlist!$A$2:$F$107,6,FALSE)</f>
        <v>Malcolm, RUDOLPH</v>
      </c>
      <c r="D24" s="33" t="str">
        <f>VLOOKUP($B24,Startlist!$A$2:$D$107,4,FALSE)</f>
        <v>Brisbane Camperland</v>
      </c>
      <c r="E24" s="40">
        <v>18</v>
      </c>
    </row>
    <row r="25" spans="1:7" x14ac:dyDescent="0.25">
      <c r="A25" s="40">
        <v>23</v>
      </c>
      <c r="B25" s="40">
        <v>1</v>
      </c>
      <c r="C25" s="33" t="str">
        <f>VLOOKUP($B25,Startlist!$A$2:$F$107,6,FALSE)</f>
        <v>Daniel, LUKE</v>
      </c>
      <c r="D25" s="33" t="str">
        <f>VLOOKUP($B25,Startlist!$A$2:$D$107,4,FALSE)</f>
        <v>Procella Sports p/b Jumbo Interactive</v>
      </c>
      <c r="E25" s="40">
        <v>17</v>
      </c>
    </row>
    <row r="26" spans="1:7" x14ac:dyDescent="0.25">
      <c r="A26" s="40">
        <v>24</v>
      </c>
      <c r="B26" s="40">
        <v>147</v>
      </c>
      <c r="C26" s="33" t="str">
        <f>VLOOKUP($B26,Startlist!$A$2:$F$107,6,FALSE)</f>
        <v>Alex, GOUGH</v>
      </c>
      <c r="D26" s="33" t="str">
        <f>VLOOKUP($B26,Startlist!$A$2:$D$107,4,FALSE)</f>
        <v>Intervelo p/b Fitzroy Island</v>
      </c>
      <c r="E26" s="40">
        <v>16</v>
      </c>
    </row>
    <row r="27" spans="1:7" x14ac:dyDescent="0.25">
      <c r="A27" s="40">
        <v>25</v>
      </c>
      <c r="B27" s="40">
        <v>155</v>
      </c>
      <c r="C27" s="33" t="str">
        <f>VLOOKUP($B27,Startlist!$A$2:$F$107,6,FALSE)</f>
        <v>Brendan, COLE</v>
      </c>
      <c r="D27" s="33" t="str">
        <f>VLOOKUP($B27,Startlist!$A$2:$D$107,4,FALSE)</f>
        <v>McDonalds Downunder</v>
      </c>
      <c r="E27" s="40">
        <v>15</v>
      </c>
    </row>
    <row r="28" spans="1:7" x14ac:dyDescent="0.25">
      <c r="A28" s="40">
        <v>26</v>
      </c>
      <c r="B28" s="40">
        <v>75</v>
      </c>
      <c r="C28" s="33" t="str">
        <f>VLOOKUP($B28,Startlist!$A$2:$F$107,6,FALSE)</f>
        <v>Ryan, MORGAN</v>
      </c>
      <c r="D28" s="33" t="str">
        <f>VLOOKUP($B28,Startlist!$A$2:$D$107,4,FALSE)</f>
        <v>Campos Cycling Team</v>
      </c>
      <c r="E28" s="40">
        <v>14</v>
      </c>
    </row>
    <row r="29" spans="1:7" x14ac:dyDescent="0.25">
      <c r="A29" s="40">
        <v>27</v>
      </c>
      <c r="B29" s="40">
        <v>161</v>
      </c>
      <c r="C29" s="33" t="str">
        <f>VLOOKUP($B29,Startlist!$A$2:$F$107,6,FALSE)</f>
        <v>Kaden, GROVES</v>
      </c>
      <c r="D29" s="33" t="str">
        <f>VLOOKUP($B29,Startlist!$A$2:$D$107,4,FALSE)</f>
        <v>Brisbane Camperland</v>
      </c>
      <c r="E29" s="40">
        <v>13</v>
      </c>
    </row>
    <row r="30" spans="1:7" x14ac:dyDescent="0.25">
      <c r="A30" s="40">
        <v>28</v>
      </c>
      <c r="B30" s="40">
        <v>9</v>
      </c>
      <c r="C30" s="33" t="str">
        <f>VLOOKUP($B30,Startlist!$A$2:$F$107,6,FALSE)</f>
        <v>Travis, SIMPSON</v>
      </c>
      <c r="D30" s="33" t="str">
        <f>VLOOKUP($B30,Startlist!$A$2:$D$107,4,FALSE)</f>
        <v>Procella Sports p/b Jumbo Interactive</v>
      </c>
      <c r="E30" s="40">
        <v>12</v>
      </c>
    </row>
    <row r="31" spans="1:7" x14ac:dyDescent="0.25">
      <c r="A31" s="40">
        <v>29</v>
      </c>
      <c r="B31" s="40">
        <v>17</v>
      </c>
      <c r="C31" s="33" t="str">
        <f>VLOOKUP($B31,Startlist!$A$2:$F$107,6,FALSE)</f>
        <v>Mark, RENDER</v>
      </c>
      <c r="D31" s="33" t="str">
        <f>VLOOKUP($B31,Startlist!$A$2:$D$107,4,FALSE)</f>
        <v>Mipela Geo Solutions Altitude Race Team</v>
      </c>
      <c r="E31" s="40">
        <v>11</v>
      </c>
      <c r="G31" s="10"/>
    </row>
    <row r="32" spans="1:7" x14ac:dyDescent="0.25">
      <c r="A32" s="40">
        <v>30</v>
      </c>
      <c r="B32" s="40">
        <v>143</v>
      </c>
      <c r="C32" s="33" t="str">
        <f>VLOOKUP($B32,Startlist!$A$2:$F$107,6,FALSE)</f>
        <v>Lee, MASTERS</v>
      </c>
      <c r="D32" s="33" t="str">
        <f>VLOOKUP($B32,Startlist!$A$2:$D$107,4,FALSE)</f>
        <v>Intervelo p/b Fitzroy Island</v>
      </c>
      <c r="E32" s="40">
        <v>10</v>
      </c>
      <c r="G32" s="10"/>
    </row>
    <row r="33" spans="1:7" x14ac:dyDescent="0.25">
      <c r="A33" s="40">
        <v>31</v>
      </c>
      <c r="B33" s="40">
        <v>108</v>
      </c>
      <c r="C33" s="33" t="str">
        <f>VLOOKUP($B33,Startlist!$A$2:$F$107,6,FALSE)</f>
        <v>Gilbert, GUTOWSKI</v>
      </c>
      <c r="D33" s="33" t="str">
        <f>VLOOKUP($B33,Startlist!$A$2:$D$107,4,FALSE)</f>
        <v>Balmoral Elite Team sponsored by O'Donnel Legal and EPIC Assist</v>
      </c>
      <c r="E33" s="40">
        <v>2</v>
      </c>
      <c r="G33" s="10"/>
    </row>
    <row r="34" spans="1:7" x14ac:dyDescent="0.25">
      <c r="A34" s="40">
        <v>32</v>
      </c>
      <c r="B34" s="40">
        <v>101</v>
      </c>
      <c r="C34" s="33" t="str">
        <f>VLOOKUP($B34,Startlist!$A$2:$F$107,6,FALSE)</f>
        <v>Correy, EDMED</v>
      </c>
      <c r="D34" s="33" t="str">
        <f>VLOOKUP($B34,Startlist!$A$2:$D$107,4,FALSE)</f>
        <v>Balmoral Elite Team sponsored by O'Donnel Legal and EPIC Assist</v>
      </c>
      <c r="E34" s="40">
        <v>2</v>
      </c>
      <c r="G34" s="10"/>
    </row>
    <row r="35" spans="1:7" x14ac:dyDescent="0.25">
      <c r="A35" s="40">
        <v>33</v>
      </c>
      <c r="B35" s="40">
        <v>10</v>
      </c>
      <c r="C35" s="33" t="str">
        <f>VLOOKUP($B35,Startlist!$A$2:$F$107,6,FALSE)</f>
        <v>Tom, GOUGH</v>
      </c>
      <c r="D35" s="33" t="str">
        <f>VLOOKUP($B35,Startlist!$A$2:$D$107,4,FALSE)</f>
        <v>Procella Sports p/b Jumbo Interactive</v>
      </c>
      <c r="E35" s="40">
        <v>2</v>
      </c>
      <c r="G35" s="10"/>
    </row>
    <row r="36" spans="1:7" x14ac:dyDescent="0.25">
      <c r="A36" s="40">
        <v>34</v>
      </c>
      <c r="B36" s="40">
        <v>56</v>
      </c>
      <c r="C36" s="33" t="str">
        <f>VLOOKUP($B36,Startlist!$A$2:$F$107,6,FALSE)</f>
        <v>Pete, COLLINS</v>
      </c>
      <c r="D36" s="33" t="str">
        <f>VLOOKUP($B36,Startlist!$A$2:$D$107,4,FALSE)</f>
        <v>Colliers Racing</v>
      </c>
      <c r="E36" s="40">
        <v>2</v>
      </c>
    </row>
    <row r="37" spans="1:7" x14ac:dyDescent="0.25">
      <c r="A37" s="40">
        <v>35</v>
      </c>
      <c r="B37" s="40">
        <v>21</v>
      </c>
      <c r="C37" s="33" t="str">
        <f>VLOOKUP($B37,Startlist!$A$2:$F$107,6,FALSE)</f>
        <v>Kyle, MARWOOD</v>
      </c>
      <c r="D37" s="33" t="str">
        <f>VLOOKUP($B37,Startlist!$A$2:$D$107,4,FALSE)</f>
        <v>Living Here Cycling Team Powered by Sedgman and Hitachi</v>
      </c>
      <c r="E37" s="40">
        <v>2</v>
      </c>
    </row>
    <row r="38" spans="1:7" x14ac:dyDescent="0.25">
      <c r="A38" s="40">
        <v>36</v>
      </c>
      <c r="B38" s="40">
        <v>151</v>
      </c>
      <c r="C38" s="33" t="str">
        <f>VLOOKUP($B38,Startlist!$A$2:$F$107,6,FALSE)</f>
        <v>Jameson, COSIER</v>
      </c>
      <c r="D38" s="33" t="str">
        <f>VLOOKUP($B38,Startlist!$A$2:$D$107,4,FALSE)</f>
        <v>McDonalds Downunder</v>
      </c>
      <c r="E38" s="40">
        <v>2</v>
      </c>
    </row>
    <row r="39" spans="1:7" x14ac:dyDescent="0.25">
      <c r="A39" s="40">
        <v>37</v>
      </c>
      <c r="B39" s="40">
        <v>129</v>
      </c>
      <c r="C39" s="33" t="str">
        <f>VLOOKUP($B39,Startlist!$A$2:$F$107,6,FALSE)</f>
        <v>Stephen, RASHLEIGH</v>
      </c>
      <c r="D39" s="33" t="str">
        <f>VLOOKUP($B39,Startlist!$A$2:$D$107,4,FALSE)</f>
        <v>Podium Life p/b Espresso Garage</v>
      </c>
      <c r="E39" s="40">
        <v>2</v>
      </c>
    </row>
    <row r="40" spans="1:7" x14ac:dyDescent="0.25">
      <c r="A40" s="40">
        <v>38</v>
      </c>
      <c r="B40" s="40">
        <v>131</v>
      </c>
      <c r="C40" s="33" t="str">
        <f>VLOOKUP($B40,Startlist!$A$2:$F$107,6,FALSE)</f>
        <v>Ian, JOHNSTON</v>
      </c>
      <c r="D40" s="33" t="str">
        <f>VLOOKUP($B40,Startlist!$A$2:$D$107,4,FALSE)</f>
        <v>Hamilton Wheelers Elite Team</v>
      </c>
      <c r="E40" s="40">
        <v>2</v>
      </c>
    </row>
    <row r="41" spans="1:7" x14ac:dyDescent="0.25">
      <c r="A41" s="40">
        <v>39</v>
      </c>
      <c r="B41" s="40">
        <v>110</v>
      </c>
      <c r="C41" s="33" t="str">
        <f>VLOOKUP($B41,Startlist!$A$2:$F$107,6,FALSE)</f>
        <v>Leighton, TAYLOR</v>
      </c>
      <c r="D41" s="33" t="str">
        <f>VLOOKUP($B41,Startlist!$A$2:$D$107,4,FALSE)</f>
        <v>Balmoral Elite Team sponsored by O'Donnel Legal and EPIC Assist</v>
      </c>
      <c r="E41" s="40">
        <v>2</v>
      </c>
    </row>
    <row r="42" spans="1:7" x14ac:dyDescent="0.25">
      <c r="A42" s="40">
        <v>40</v>
      </c>
      <c r="B42" s="40">
        <v>156</v>
      </c>
      <c r="C42" s="33" t="str">
        <f>VLOOKUP($B42,Startlist!$A$2:$F$107,6,FALSE)</f>
        <v>Sam, MOBBERLEY</v>
      </c>
      <c r="D42" s="33" t="str">
        <f>VLOOKUP($B42,Startlist!$A$2:$D$107,4,FALSE)</f>
        <v>McDonalds Downunder</v>
      </c>
      <c r="E42" s="40">
        <v>2</v>
      </c>
    </row>
    <row r="43" spans="1:7" x14ac:dyDescent="0.25">
      <c r="A43" s="40">
        <v>41</v>
      </c>
      <c r="B43" s="40">
        <v>123</v>
      </c>
      <c r="C43" s="33" t="str">
        <f>VLOOKUP($B43,Startlist!$A$2:$F$107,6,FALSE)</f>
        <v>Jason, PORTER</v>
      </c>
      <c r="D43" s="33" t="str">
        <f>VLOOKUP($B43,Startlist!$A$2:$D$107,4,FALSE)</f>
        <v>Podium Life p/b Espresso Garage</v>
      </c>
      <c r="E43" s="40">
        <v>2</v>
      </c>
    </row>
    <row r="44" spans="1:7" x14ac:dyDescent="0.25">
      <c r="A44" s="40">
        <v>42</v>
      </c>
      <c r="B44" s="40">
        <v>265</v>
      </c>
      <c r="C44" s="33" t="str">
        <f>VLOOKUP($B44,Startlist!$A$2:$F$107,6,FALSE)</f>
        <v>Daniel, RAE</v>
      </c>
      <c r="D44" s="33" t="str">
        <f>VLOOKUP($B44,Startlist!$A$2:$D$107,4,FALSE)</f>
        <v>Giant Rockhampton (Guest Rider)</v>
      </c>
      <c r="E44" s="40">
        <v>0</v>
      </c>
    </row>
    <row r="45" spans="1:7" x14ac:dyDescent="0.25">
      <c r="A45" s="40">
        <v>43</v>
      </c>
      <c r="B45" s="40">
        <v>3</v>
      </c>
      <c r="C45" s="33" t="str">
        <f>VLOOKUP($B45,Startlist!$A$2:$F$107,6,FALSE)</f>
        <v>Patrick, KENNEDY</v>
      </c>
      <c r="D45" s="33" t="str">
        <f>VLOOKUP($B45,Startlist!$A$2:$D$107,4,FALSE)</f>
        <v>Procella Sports p/b Jumbo Interactive</v>
      </c>
      <c r="E45" s="40">
        <v>2</v>
      </c>
    </row>
    <row r="46" spans="1:7" x14ac:dyDescent="0.25">
      <c r="A46" s="40">
        <v>44</v>
      </c>
      <c r="B46" s="40">
        <v>80</v>
      </c>
      <c r="C46" s="33" t="str">
        <f>VLOOKUP($B46,Startlist!$A$2:$F$107,6,FALSE)</f>
        <v>Robert, WEST</v>
      </c>
      <c r="D46" s="33" t="str">
        <f>VLOOKUP($B46,Startlist!$A$2:$D$107,4,FALSE)</f>
        <v>Campos Cycling Team</v>
      </c>
      <c r="E46" s="40">
        <v>2</v>
      </c>
    </row>
    <row r="47" spans="1:7" x14ac:dyDescent="0.25">
      <c r="A47" s="40">
        <v>45</v>
      </c>
      <c r="B47" s="40">
        <v>92</v>
      </c>
      <c r="C47" s="33" t="str">
        <f>VLOOKUP($B47,Startlist!$A$2:$F$107,6,FALSE)</f>
        <v>Gary, HOWELL</v>
      </c>
      <c r="D47" s="33" t="str">
        <f>VLOOKUP($B47,Startlist!$A$2:$D$107,4,FALSE)</f>
        <v>QSM Racing</v>
      </c>
      <c r="E47" s="40">
        <v>2</v>
      </c>
    </row>
    <row r="48" spans="1:7" x14ac:dyDescent="0.25">
      <c r="A48" s="40">
        <v>46</v>
      </c>
      <c r="B48" s="40">
        <v>163</v>
      </c>
      <c r="C48" s="33" t="str">
        <f>VLOOKUP($B48,Startlist!$A$2:$F$107,6,FALSE)</f>
        <v>Connor, REARDON</v>
      </c>
      <c r="D48" s="33" t="str">
        <f>VLOOKUP($B48,Startlist!$A$2:$D$107,4,FALSE)</f>
        <v>Brisbane Camperland</v>
      </c>
      <c r="E48" s="40">
        <v>2</v>
      </c>
    </row>
    <row r="49" spans="1:5" x14ac:dyDescent="0.25">
      <c r="A49" s="40">
        <v>47</v>
      </c>
      <c r="B49" s="40">
        <v>166</v>
      </c>
      <c r="C49" s="33" t="str">
        <f>VLOOKUP($B49,Startlist!$A$2:$F$107,6,FALSE)</f>
        <v>Jake, VAN DER VLIET</v>
      </c>
      <c r="D49" s="33" t="str">
        <f>VLOOKUP($B49,Startlist!$A$2:$D$107,4,FALSE)</f>
        <v>Brisbane Camperland</v>
      </c>
      <c r="E49" s="40">
        <v>2</v>
      </c>
    </row>
    <row r="50" spans="1:5" x14ac:dyDescent="0.25">
      <c r="A50" s="40">
        <v>48</v>
      </c>
      <c r="B50" s="40">
        <v>34</v>
      </c>
      <c r="C50" s="33" t="str">
        <f>VLOOKUP($B50,Startlist!$A$2:$F$107,6,FALSE)</f>
        <v>Aaron, STEWART</v>
      </c>
      <c r="D50" s="33" t="str">
        <f>VLOOKUP($B50,Startlist!$A$2:$D$107,4,FALSE)</f>
        <v>Giant Rockhampton</v>
      </c>
      <c r="E50" s="40">
        <v>0</v>
      </c>
    </row>
    <row r="51" spans="1:5" x14ac:dyDescent="0.25">
      <c r="A51" s="40">
        <v>49</v>
      </c>
      <c r="B51" s="40">
        <v>70</v>
      </c>
      <c r="C51" s="33" t="str">
        <f>VLOOKUP($B51,Startlist!$A$2:$F$107,6,FALSE)</f>
        <v>Josh, PRETE</v>
      </c>
      <c r="D51" s="33" t="str">
        <f>VLOOKUP($B51,Startlist!$A$2:$D$107,4,FALSE)</f>
        <v>Cobra9 Intebuild Racing</v>
      </c>
      <c r="E51" s="40">
        <v>0</v>
      </c>
    </row>
    <row r="52" spans="1:5" x14ac:dyDescent="0.25">
      <c r="A52" s="40">
        <v>50</v>
      </c>
      <c r="B52" s="40">
        <v>100</v>
      </c>
      <c r="C52" s="33" t="str">
        <f>VLOOKUP($B52,Startlist!$A$2:$F$107,6,FALSE)</f>
        <v>Paul, WOODWARD</v>
      </c>
      <c r="D52" s="33" t="str">
        <f>VLOOKUP($B52,Startlist!$A$2:$D$107,4,FALSE)</f>
        <v>QSM Racing</v>
      </c>
      <c r="E52" s="40">
        <v>0</v>
      </c>
    </row>
    <row r="53" spans="1:5" x14ac:dyDescent="0.25">
      <c r="A53" s="40">
        <v>51</v>
      </c>
      <c r="B53" s="40"/>
      <c r="C53" s="33" t="e">
        <f>VLOOKUP($B53,Startlist!$A$2:$F$107,6,FALSE)</f>
        <v>#N/A</v>
      </c>
      <c r="D53" s="33" t="e">
        <f>VLOOKUP($B53,Startlist!$A$2:$D$107,4,FALSE)</f>
        <v>#N/A</v>
      </c>
      <c r="E53" s="40"/>
    </row>
    <row r="54" spans="1:5" x14ac:dyDescent="0.25">
      <c r="A54" s="40">
        <v>52</v>
      </c>
      <c r="B54" s="40"/>
      <c r="C54" s="33" t="e">
        <f>VLOOKUP($B54,Startlist!$A$2:$F$107,6,FALSE)</f>
        <v>#N/A</v>
      </c>
      <c r="D54" s="33" t="e">
        <f>VLOOKUP($B54,Startlist!$A$2:$D$107,4,FALSE)</f>
        <v>#N/A</v>
      </c>
      <c r="E54" s="40"/>
    </row>
    <row r="55" spans="1:5" x14ac:dyDescent="0.25">
      <c r="A55" s="40">
        <v>53</v>
      </c>
      <c r="B55" s="40"/>
      <c r="C55" s="33" t="e">
        <f>VLOOKUP($B55,Startlist!$A$2:$F$107,6,FALSE)</f>
        <v>#N/A</v>
      </c>
      <c r="D55" s="33" t="e">
        <f>VLOOKUP($B55,Startlist!$A$2:$D$107,4,FALSE)</f>
        <v>#N/A</v>
      </c>
      <c r="E55" s="40"/>
    </row>
    <row r="56" spans="1:5" x14ac:dyDescent="0.25">
      <c r="A56" s="40">
        <v>54</v>
      </c>
      <c r="B56" s="40"/>
      <c r="C56" s="33" t="e">
        <f>VLOOKUP($B56,Startlist!$A$2:$F$107,6,FALSE)</f>
        <v>#N/A</v>
      </c>
      <c r="D56" s="33" t="e">
        <f>VLOOKUP($B56,Startlist!$A$2:$D$107,4,FALSE)</f>
        <v>#N/A</v>
      </c>
      <c r="E56" s="40"/>
    </row>
    <row r="57" spans="1:5" x14ac:dyDescent="0.25">
      <c r="A57" s="40">
        <v>55</v>
      </c>
      <c r="B57" s="40"/>
      <c r="C57" s="33" t="e">
        <f>VLOOKUP($B57,Startlist!$A$2:$F$107,6,FALSE)</f>
        <v>#N/A</v>
      </c>
      <c r="D57" s="33" t="e">
        <f>VLOOKUP($B57,Startlist!$A$2:$D$107,4,FALSE)</f>
        <v>#N/A</v>
      </c>
      <c r="E57" s="40"/>
    </row>
    <row r="58" spans="1:5" x14ac:dyDescent="0.25">
      <c r="A58" s="40">
        <v>56</v>
      </c>
      <c r="B58" s="40"/>
      <c r="C58" s="33" t="e">
        <f>VLOOKUP($B58,Startlist!$A$2:$F$107,6,FALSE)</f>
        <v>#N/A</v>
      </c>
      <c r="D58" s="33" t="e">
        <f>VLOOKUP($B58,Startlist!$A$2:$D$107,4,FALSE)</f>
        <v>#N/A</v>
      </c>
      <c r="E58" s="40"/>
    </row>
    <row r="59" spans="1:5" x14ac:dyDescent="0.25">
      <c r="A59" s="74"/>
      <c r="C59" s="75"/>
      <c r="D59" s="75"/>
    </row>
    <row r="60" spans="1:5" x14ac:dyDescent="0.25">
      <c r="A60" s="74"/>
      <c r="C60" s="76"/>
      <c r="D60" s="76"/>
    </row>
    <row r="61" spans="1:5" x14ac:dyDescent="0.25">
      <c r="A61" s="74"/>
      <c r="C61" s="76"/>
      <c r="D61" s="76"/>
    </row>
    <row r="62" spans="1:5" x14ac:dyDescent="0.25">
      <c r="A62" s="74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5" workbookViewId="0">
      <selection activeCell="D3" sqref="D3:E40"/>
    </sheetView>
  </sheetViews>
  <sheetFormatPr defaultRowHeight="15" x14ac:dyDescent="0.25"/>
  <cols>
    <col min="1" max="1" width="9.140625" style="52"/>
    <col min="2" max="2" width="9.140625" style="10"/>
    <col min="3" max="3" width="21.5703125" style="52" bestFit="1" customWidth="1"/>
    <col min="4" max="4" width="60.42578125" style="52" bestFit="1" customWidth="1"/>
    <col min="5" max="5" width="9.140625" style="10"/>
    <col min="6" max="6" width="9.140625" style="22"/>
    <col min="7" max="16384" width="9.140625" style="52"/>
  </cols>
  <sheetData>
    <row r="1" spans="1:5" ht="18.75" x14ac:dyDescent="0.3">
      <c r="A1" s="81" t="s">
        <v>438</v>
      </c>
      <c r="B1" s="81"/>
      <c r="C1" s="81"/>
      <c r="D1" s="81"/>
      <c r="E1" s="81"/>
    </row>
    <row r="2" spans="1:5" x14ac:dyDescent="0.25">
      <c r="A2" s="58" t="s">
        <v>317</v>
      </c>
      <c r="B2" s="58" t="s">
        <v>316</v>
      </c>
      <c r="C2" s="58" t="s">
        <v>315</v>
      </c>
      <c r="D2" s="58" t="s">
        <v>2</v>
      </c>
      <c r="E2" s="58" t="s">
        <v>1</v>
      </c>
    </row>
    <row r="3" spans="1:5" x14ac:dyDescent="0.25">
      <c r="A3" s="40">
        <v>1</v>
      </c>
      <c r="B3" s="40">
        <v>144</v>
      </c>
      <c r="C3" s="33" t="str">
        <f>VLOOKUP($B3,Startlist!$A$2:$F$107,6,FALSE)</f>
        <v>Craig, CORE</v>
      </c>
      <c r="D3" s="33" t="str">
        <f>VLOOKUP($B3,Startlist!$A$2:$D$107,4,FALSE)</f>
        <v>Intervelo p/b Fitzroy Island</v>
      </c>
      <c r="E3" s="40">
        <v>25</v>
      </c>
    </row>
    <row r="4" spans="1:5" x14ac:dyDescent="0.25">
      <c r="A4" s="40">
        <v>2</v>
      </c>
      <c r="B4" s="40">
        <v>103</v>
      </c>
      <c r="C4" s="33" t="str">
        <f>VLOOKUP($B4,Startlist!$A$2:$F$107,6,FALSE)</f>
        <v>Calan, WHITE</v>
      </c>
      <c r="D4" s="33" t="str">
        <f>VLOOKUP($B4,Startlist!$A$2:$D$107,4,FALSE)</f>
        <v>Balmoral Elite Team sponsored by O'Donnel Legal and EPIC Assist</v>
      </c>
      <c r="E4" s="40">
        <v>22</v>
      </c>
    </row>
    <row r="5" spans="1:5" x14ac:dyDescent="0.25">
      <c r="A5" s="40">
        <v>3</v>
      </c>
      <c r="B5" s="40">
        <v>69</v>
      </c>
      <c r="C5" s="33" t="str">
        <f>VLOOKUP($B5,Startlist!$A$2:$F$107,6,FALSE)</f>
        <v>Mitch, NEUMANN</v>
      </c>
      <c r="D5" s="33" t="str">
        <f>VLOOKUP($B5,Startlist!$A$2:$D$107,4,FALSE)</f>
        <v>Cobra9 Intebuild Racing</v>
      </c>
      <c r="E5" s="40">
        <v>20</v>
      </c>
    </row>
    <row r="6" spans="1:5" x14ac:dyDescent="0.25">
      <c r="A6" s="40">
        <v>4</v>
      </c>
      <c r="B6" s="40">
        <v>33</v>
      </c>
      <c r="C6" s="33" t="str">
        <f>VLOOKUP($B6,Startlist!$A$2:$F$107,6,FALSE)</f>
        <v>Jayden, COPP</v>
      </c>
      <c r="D6" s="33" t="str">
        <f>VLOOKUP($B6,Startlist!$A$2:$D$107,4,FALSE)</f>
        <v>Giant Rockhampton</v>
      </c>
      <c r="E6" s="40">
        <v>19</v>
      </c>
    </row>
    <row r="7" spans="1:5" x14ac:dyDescent="0.25">
      <c r="A7" s="40">
        <v>5</v>
      </c>
      <c r="B7" s="40">
        <v>51</v>
      </c>
      <c r="C7" s="33" t="str">
        <f>VLOOKUP($B7,Startlist!$A$2:$F$107,6,FALSE)</f>
        <v>Richard, MACAVOY</v>
      </c>
      <c r="D7" s="33" t="str">
        <f>VLOOKUP($B7,Startlist!$A$2:$D$107,4,FALSE)</f>
        <v>Colliers Racing</v>
      </c>
      <c r="E7" s="40">
        <v>18</v>
      </c>
    </row>
    <row r="8" spans="1:5" x14ac:dyDescent="0.25">
      <c r="A8" s="40">
        <v>6</v>
      </c>
      <c r="B8" s="40">
        <v>106</v>
      </c>
      <c r="C8" s="33" t="str">
        <f>VLOOKUP($B8,Startlist!$A$2:$F$107,6,FALSE)</f>
        <v>Lachlan, FEARON</v>
      </c>
      <c r="D8" s="33" t="str">
        <f>VLOOKUP($B8,Startlist!$A$2:$D$107,4,FALSE)</f>
        <v>Balmoral Elite Team sponsored by O'Donnel Legal and EPIC Assist</v>
      </c>
      <c r="E8" s="40">
        <v>17</v>
      </c>
    </row>
    <row r="9" spans="1:5" x14ac:dyDescent="0.25">
      <c r="A9" s="40">
        <v>7</v>
      </c>
      <c r="B9" s="40">
        <v>7</v>
      </c>
      <c r="C9" s="33" t="str">
        <f>VLOOKUP($B9,Startlist!$A$2:$F$107,6,FALSE)</f>
        <v>Ryan, WILSON</v>
      </c>
      <c r="D9" s="33" t="str">
        <f>VLOOKUP($B9,Startlist!$A$2:$D$107,4,FALSE)</f>
        <v>Procella Sports p/b Jumbo Interactive</v>
      </c>
      <c r="E9" s="40">
        <v>16</v>
      </c>
    </row>
    <row r="10" spans="1:5" x14ac:dyDescent="0.25">
      <c r="A10" s="40">
        <v>8</v>
      </c>
      <c r="B10" s="40">
        <v>125</v>
      </c>
      <c r="C10" s="33" t="str">
        <f>VLOOKUP($B10,Startlist!$A$2:$F$107,6,FALSE)</f>
        <v>Luke, CUNNINGHAM</v>
      </c>
      <c r="D10" s="33" t="str">
        <f>VLOOKUP($B10,Startlist!$A$2:$D$107,4,FALSE)</f>
        <v>Podium Life p/b Espresso Garage</v>
      </c>
      <c r="E10" s="40">
        <v>15</v>
      </c>
    </row>
    <row r="11" spans="1:5" x14ac:dyDescent="0.25">
      <c r="A11" s="40">
        <v>9</v>
      </c>
      <c r="B11" s="40">
        <v>96</v>
      </c>
      <c r="C11" s="33" t="str">
        <f>VLOOKUP($B11,Startlist!$A$2:$F$107,6,FALSE)</f>
        <v>Bryan, CRISPIN</v>
      </c>
      <c r="D11" s="33" t="str">
        <f>VLOOKUP($B11,Startlist!$A$2:$D$107,4,FALSE)</f>
        <v>QSM Racing</v>
      </c>
      <c r="E11" s="40">
        <v>14</v>
      </c>
    </row>
    <row r="12" spans="1:5" x14ac:dyDescent="0.25">
      <c r="A12" s="40">
        <v>10</v>
      </c>
      <c r="B12" s="40">
        <v>58</v>
      </c>
      <c r="C12" s="33" t="str">
        <f>VLOOKUP($B12,Startlist!$A$2:$F$107,6,FALSE)</f>
        <v>Christopher, MAYCOCK</v>
      </c>
      <c r="D12" s="33" t="str">
        <f>VLOOKUP($B12,Startlist!$A$2:$D$107,4,FALSE)</f>
        <v>Colliers Racing</v>
      </c>
      <c r="E12" s="40">
        <v>13</v>
      </c>
    </row>
    <row r="13" spans="1:5" x14ac:dyDescent="0.25">
      <c r="A13" s="40">
        <v>11</v>
      </c>
      <c r="B13" s="40">
        <v>54</v>
      </c>
      <c r="C13" s="33" t="str">
        <f>VLOOKUP($B13,Startlist!$A$2:$F$107,6,FALSE)</f>
        <v>Michael, CURLEY</v>
      </c>
      <c r="D13" s="33" t="str">
        <f>VLOOKUP($B13,Startlist!$A$2:$D$107,4,FALSE)</f>
        <v>Colliers Racing</v>
      </c>
      <c r="E13" s="40">
        <v>12</v>
      </c>
    </row>
    <row r="14" spans="1:5" x14ac:dyDescent="0.25">
      <c r="A14" s="40">
        <v>12</v>
      </c>
      <c r="B14" s="40">
        <v>95</v>
      </c>
      <c r="C14" s="33" t="str">
        <f>VLOOKUP($B14,Startlist!$A$2:$F$107,6,FALSE)</f>
        <v>Paul, ANDREWS</v>
      </c>
      <c r="D14" s="33" t="str">
        <f>VLOOKUP($B14,Startlist!$A$2:$D$107,4,FALSE)</f>
        <v>QSM Racing</v>
      </c>
      <c r="E14" s="40">
        <v>11</v>
      </c>
    </row>
    <row r="15" spans="1:5" x14ac:dyDescent="0.25">
      <c r="A15" s="40">
        <v>13</v>
      </c>
      <c r="B15" s="40">
        <v>139</v>
      </c>
      <c r="C15" s="33" t="str">
        <f>VLOOKUP($B15,Startlist!$A$2:$F$107,6,FALSE)</f>
        <v>Barry, MEAD</v>
      </c>
      <c r="D15" s="33" t="str">
        <f>VLOOKUP($B15,Startlist!$A$2:$D$107,4,FALSE)</f>
        <v>Hamilton Wheelers Elite Team</v>
      </c>
      <c r="E15" s="40">
        <v>10</v>
      </c>
    </row>
    <row r="16" spans="1:5" x14ac:dyDescent="0.25">
      <c r="A16" s="40">
        <v>14</v>
      </c>
      <c r="B16" s="40">
        <v>83</v>
      </c>
      <c r="C16" s="33" t="str">
        <f>VLOOKUP($B16,Startlist!$A$2:$F$107,6,FALSE)</f>
        <v>Simon, MEYER</v>
      </c>
      <c r="D16" s="33" t="str">
        <f>VLOOKUP($B16,Startlist!$A$2:$D$107,4,FALSE)</f>
        <v>Moreton Bay Cycling Club</v>
      </c>
      <c r="E16" s="40">
        <v>9</v>
      </c>
    </row>
    <row r="17" spans="1:7" x14ac:dyDescent="0.25">
      <c r="A17" s="40">
        <v>15</v>
      </c>
      <c r="B17" s="40">
        <v>138</v>
      </c>
      <c r="C17" s="33" t="str">
        <f>VLOOKUP($B17,Startlist!$A$2:$F$107,6,FALSE)</f>
        <v>Stephen, LOWE</v>
      </c>
      <c r="D17" s="33" t="str">
        <f>VLOOKUP($B17,Startlist!$A$2:$D$107,4,FALSE)</f>
        <v>Hamilton Wheelers Elite Team</v>
      </c>
      <c r="E17" s="40">
        <v>8</v>
      </c>
    </row>
    <row r="18" spans="1:7" x14ac:dyDescent="0.25">
      <c r="A18" s="40">
        <v>16</v>
      </c>
      <c r="B18" s="40">
        <v>79</v>
      </c>
      <c r="C18" s="33" t="str">
        <f>VLOOKUP($B18,Startlist!$A$2:$F$107,6,FALSE)</f>
        <v>Brad, FOX</v>
      </c>
      <c r="D18" s="33" t="str">
        <f>VLOOKUP($B18,Startlist!$A$2:$D$107,4,FALSE)</f>
        <v>Campos Cycling Team</v>
      </c>
      <c r="E18" s="40">
        <v>7</v>
      </c>
    </row>
    <row r="19" spans="1:7" x14ac:dyDescent="0.25">
      <c r="A19" s="40">
        <v>17</v>
      </c>
      <c r="B19" s="40">
        <v>99</v>
      </c>
      <c r="C19" s="33" t="str">
        <f>VLOOKUP($B19,Startlist!$A$2:$F$107,6,FALSE)</f>
        <v>Mark, RICHARDSON</v>
      </c>
      <c r="D19" s="33" t="str">
        <f>VLOOKUP($B19,Startlist!$A$2:$D$107,4,FALSE)</f>
        <v>QSM Racing</v>
      </c>
      <c r="E19" s="40">
        <v>6</v>
      </c>
    </row>
    <row r="20" spans="1:7" x14ac:dyDescent="0.25">
      <c r="A20" s="40">
        <v>18</v>
      </c>
      <c r="B20" s="40">
        <v>18</v>
      </c>
      <c r="C20" s="33" t="str">
        <f>VLOOKUP($B20,Startlist!$A$2:$F$107,6,FALSE)</f>
        <v>Liam, MACKNIGHT</v>
      </c>
      <c r="D20" s="33" t="str">
        <f>VLOOKUP($B20,Startlist!$A$2:$D$107,4,FALSE)</f>
        <v>Mipela Geo Solutions Altitude Race Team</v>
      </c>
      <c r="E20" s="40">
        <v>5</v>
      </c>
    </row>
    <row r="21" spans="1:7" x14ac:dyDescent="0.25">
      <c r="A21" s="40">
        <v>19</v>
      </c>
      <c r="B21" s="40">
        <v>173</v>
      </c>
      <c r="C21" s="33" t="str">
        <f>VLOOKUP($B21,Startlist!$A$2:$F$107,6,FALSE)</f>
        <v>Mark, PIERCE</v>
      </c>
      <c r="D21" s="33" t="str">
        <f>VLOOKUP($B21,Startlist!$A$2:$D$107,4,FALSE)</f>
        <v>Champion System</v>
      </c>
      <c r="E21" s="40">
        <v>4</v>
      </c>
    </row>
    <row r="22" spans="1:7" x14ac:dyDescent="0.25">
      <c r="A22" s="40">
        <v>20</v>
      </c>
      <c r="B22" s="40">
        <v>29</v>
      </c>
      <c r="C22" s="33" t="str">
        <f>VLOOKUP($B22,Startlist!$A$2:$F$107,6,FALSE)</f>
        <v>Scott, MANNING</v>
      </c>
      <c r="D22" s="33" t="str">
        <f>VLOOKUP($B22,Startlist!$A$2:$D$107,4,FALSE)</f>
        <v>Living Here Cycling Team Powered by Sedgman and Hitachi</v>
      </c>
      <c r="E22" s="40">
        <v>3</v>
      </c>
    </row>
    <row r="23" spans="1:7" x14ac:dyDescent="0.25">
      <c r="A23" s="40">
        <v>21</v>
      </c>
      <c r="B23" s="40">
        <v>16</v>
      </c>
      <c r="C23" s="33" t="str">
        <f>VLOOKUP($B23,Startlist!$A$2:$F$107,6,FALSE)</f>
        <v>Elijah, DAVIS</v>
      </c>
      <c r="D23" s="33" t="str">
        <f>VLOOKUP($B23,Startlist!$A$2:$D$107,4,FALSE)</f>
        <v>Mipela Geo Solutions Altitude Race Team</v>
      </c>
      <c r="E23" s="40">
        <v>2</v>
      </c>
    </row>
    <row r="24" spans="1:7" x14ac:dyDescent="0.25">
      <c r="A24" s="40">
        <v>22</v>
      </c>
      <c r="B24" s="40">
        <v>63</v>
      </c>
      <c r="C24" s="33" t="str">
        <f>VLOOKUP($B24,Startlist!$A$2:$F$107,6,FALSE)</f>
        <v>Nathan, WHITE</v>
      </c>
      <c r="D24" s="33" t="str">
        <f>VLOOKUP($B24,Startlist!$A$2:$D$107,4,FALSE)</f>
        <v>Cobra9 Intebuild Racing</v>
      </c>
      <c r="E24" s="40">
        <v>1</v>
      </c>
    </row>
    <row r="25" spans="1:7" x14ac:dyDescent="0.25">
      <c r="A25" s="40">
        <v>23</v>
      </c>
      <c r="B25" s="40">
        <v>174</v>
      </c>
      <c r="C25" s="33" t="str">
        <f>VLOOKUP($B25,Startlist!$A$2:$F$107,6,FALSE)</f>
        <v>Michael, RYAN</v>
      </c>
      <c r="D25" s="33" t="str">
        <f>VLOOKUP($B25,Startlist!$A$2:$D$107,4,FALSE)</f>
        <v>Champion System</v>
      </c>
      <c r="E25" s="40">
        <v>1</v>
      </c>
    </row>
    <row r="26" spans="1:7" x14ac:dyDescent="0.25">
      <c r="A26" s="40">
        <v>24</v>
      </c>
      <c r="B26" s="40">
        <v>89</v>
      </c>
      <c r="C26" s="33" t="str">
        <f>VLOOKUP($B26,Startlist!$A$2:$F$107,6,FALSE)</f>
        <v>Brett, O'DOHERTY</v>
      </c>
      <c r="D26" s="33" t="str">
        <f>VLOOKUP($B26,Startlist!$A$2:$D$107,4,FALSE)</f>
        <v>Moreton Bay Cycling Club</v>
      </c>
      <c r="E26" s="40">
        <v>1</v>
      </c>
    </row>
    <row r="27" spans="1:7" x14ac:dyDescent="0.25">
      <c r="A27" s="40">
        <v>25</v>
      </c>
      <c r="B27" s="40">
        <v>22</v>
      </c>
      <c r="C27" s="33" t="str">
        <f>VLOOKUP($B27,Startlist!$A$2:$F$107,6,FALSE)</f>
        <v>Brendon, BRAUER</v>
      </c>
      <c r="D27" s="33" t="str">
        <f>VLOOKUP($B27,Startlist!$A$2:$D$107,4,FALSE)</f>
        <v>Living Here Cycling Team Powered by Sedgman and Hitachi</v>
      </c>
      <c r="E27" s="40">
        <v>1</v>
      </c>
    </row>
    <row r="28" spans="1:7" x14ac:dyDescent="0.25">
      <c r="A28" s="40">
        <v>26</v>
      </c>
      <c r="B28" s="40">
        <v>37</v>
      </c>
      <c r="C28" s="33" t="str">
        <f>VLOOKUP($B28,Startlist!$A$2:$F$107,6,FALSE)</f>
        <v>Mark, JAMIESON</v>
      </c>
      <c r="D28" s="33" t="str">
        <f>VLOOKUP($B28,Startlist!$A$2:$D$107,4,FALSE)</f>
        <v>Giant Rockhampton</v>
      </c>
      <c r="E28" s="40">
        <v>1</v>
      </c>
    </row>
    <row r="29" spans="1:7" x14ac:dyDescent="0.25">
      <c r="A29" s="40">
        <v>27</v>
      </c>
      <c r="B29" s="40">
        <v>172</v>
      </c>
      <c r="C29" s="33" t="str">
        <f>VLOOKUP($B29,Startlist!$A$2:$F$107,6,FALSE)</f>
        <v>George, SOUTHGATE</v>
      </c>
      <c r="D29" s="33" t="str">
        <f>VLOOKUP($B29,Startlist!$A$2:$D$107,4,FALSE)</f>
        <v>Champion System</v>
      </c>
      <c r="E29" s="40">
        <v>1</v>
      </c>
    </row>
    <row r="30" spans="1:7" x14ac:dyDescent="0.25">
      <c r="A30" s="40">
        <v>28</v>
      </c>
      <c r="B30" s="40">
        <v>171</v>
      </c>
      <c r="C30" s="33" t="str">
        <f>VLOOKUP($B30,Startlist!$A$2:$F$107,6,FALSE)</f>
        <v>Matthew, MURRAY</v>
      </c>
      <c r="D30" s="33" t="str">
        <f>VLOOKUP($B30,Startlist!$A$2:$D$107,4,FALSE)</f>
        <v>Champion System</v>
      </c>
      <c r="E30" s="40">
        <v>1</v>
      </c>
    </row>
    <row r="31" spans="1:7" x14ac:dyDescent="0.25">
      <c r="A31" s="40">
        <v>29</v>
      </c>
      <c r="B31" s="40">
        <v>61</v>
      </c>
      <c r="C31" s="33" t="str">
        <f>VLOOKUP($B31,Startlist!$A$2:$F$107,6,FALSE)</f>
        <v>Kurtis, BRENT</v>
      </c>
      <c r="D31" s="33" t="str">
        <f>VLOOKUP($B31,Startlist!$A$2:$D$107,4,FALSE)</f>
        <v>Cobra9 Intebuild Racing</v>
      </c>
      <c r="E31" s="40">
        <v>1</v>
      </c>
      <c r="G31" s="10"/>
    </row>
    <row r="32" spans="1:7" x14ac:dyDescent="0.25">
      <c r="A32" s="40">
        <v>30</v>
      </c>
      <c r="B32" s="40">
        <v>266</v>
      </c>
      <c r="C32" s="33" t="str">
        <f>VLOOKUP($B32,Startlist!$A$2:$F$107,6,FALSE)</f>
        <v>Maximillian, RHEIN</v>
      </c>
      <c r="D32" s="33" t="str">
        <f>VLOOKUP($B32,Startlist!$A$2:$D$107,4,FALSE)</f>
        <v>Giant Rockhampton (Guest Rider)</v>
      </c>
      <c r="E32" s="40">
        <v>1</v>
      </c>
      <c r="G32" s="10"/>
    </row>
    <row r="33" spans="1:7" x14ac:dyDescent="0.25">
      <c r="A33" s="40">
        <v>31</v>
      </c>
      <c r="B33" s="40">
        <v>145</v>
      </c>
      <c r="C33" s="33" t="str">
        <f>VLOOKUP($B33,Startlist!$A$2:$F$107,6,FALSE)</f>
        <v>Gerald, PETERSON</v>
      </c>
      <c r="D33" s="33" t="str">
        <f>VLOOKUP($B33,Startlist!$A$2:$D$107,4,FALSE)</f>
        <v>Intervelo p/b Fitzroy Island</v>
      </c>
      <c r="E33" s="40">
        <v>1</v>
      </c>
      <c r="G33" s="10"/>
    </row>
    <row r="34" spans="1:7" x14ac:dyDescent="0.25">
      <c r="A34" s="40">
        <v>32</v>
      </c>
      <c r="B34" s="40">
        <v>50</v>
      </c>
      <c r="C34" s="33" t="str">
        <f>VLOOKUP($B34,Startlist!$A$2:$F$107,6,FALSE)</f>
        <v>Trent, CARMAN</v>
      </c>
      <c r="D34" s="33" t="str">
        <f>VLOOKUP($B34,Startlist!$A$2:$D$107,4,FALSE)</f>
        <v>Erdinger Alkoholfrei - fiets Apparel Cycling Team</v>
      </c>
      <c r="E34" s="40">
        <v>1</v>
      </c>
      <c r="G34" s="10"/>
    </row>
    <row r="35" spans="1:7" x14ac:dyDescent="0.25">
      <c r="A35" s="40">
        <v>33</v>
      </c>
      <c r="B35" s="40">
        <v>27</v>
      </c>
      <c r="C35" s="33" t="str">
        <f>VLOOKUP($B35,Startlist!$A$2:$F$107,6,FALSE)</f>
        <v>Jarrod, SAMPSON</v>
      </c>
      <c r="D35" s="33" t="str">
        <f>VLOOKUP($B35,Startlist!$A$2:$D$107,4,FALSE)</f>
        <v>Living Here Cycling Team Powered by Sedgman and Hitachi</v>
      </c>
      <c r="E35" s="40">
        <v>1</v>
      </c>
      <c r="G35" s="10"/>
    </row>
    <row r="36" spans="1:7" x14ac:dyDescent="0.25">
      <c r="A36" s="40">
        <v>34</v>
      </c>
      <c r="B36" s="40">
        <v>84</v>
      </c>
      <c r="C36" s="33" t="str">
        <f>VLOOKUP($B36,Startlist!$A$2:$F$107,6,FALSE)</f>
        <v>Jamie, GAVIGLIO</v>
      </c>
      <c r="D36" s="33" t="str">
        <f>VLOOKUP($B36,Startlist!$A$2:$D$107,4,FALSE)</f>
        <v>Moreton Bay Cycling Club</v>
      </c>
      <c r="E36" s="40">
        <v>1</v>
      </c>
    </row>
    <row r="37" spans="1:7" x14ac:dyDescent="0.25">
      <c r="A37" s="40">
        <v>35</v>
      </c>
      <c r="B37" s="40">
        <v>86</v>
      </c>
      <c r="C37" s="33" t="str">
        <f>VLOOKUP($B37,Startlist!$A$2:$F$107,6,FALSE)</f>
        <v>Brenden, SMYTH</v>
      </c>
      <c r="D37" s="33" t="str">
        <f>VLOOKUP($B37,Startlist!$A$2:$D$107,4,FALSE)</f>
        <v>Moreton Bay Cycling Club</v>
      </c>
      <c r="E37" s="40">
        <v>1</v>
      </c>
    </row>
    <row r="38" spans="1:7" x14ac:dyDescent="0.25">
      <c r="A38" s="40">
        <v>36</v>
      </c>
      <c r="B38" s="40">
        <v>39</v>
      </c>
      <c r="C38" s="33" t="str">
        <f>VLOOKUP($B38,Startlist!$A$2:$F$107,6,FALSE)</f>
        <v>Bailey, GOLTZ</v>
      </c>
      <c r="D38" s="33" t="str">
        <f>VLOOKUP($B38,Startlist!$A$2:$D$107,4,FALSE)</f>
        <v>Giant Rockhampton</v>
      </c>
      <c r="E38" s="40">
        <v>0</v>
      </c>
    </row>
    <row r="39" spans="1:7" x14ac:dyDescent="0.25">
      <c r="A39" s="40">
        <v>37</v>
      </c>
      <c r="B39" s="40">
        <v>55</v>
      </c>
      <c r="C39" s="33" t="str">
        <f>VLOOKUP($B39,Startlist!$A$2:$F$107,6,FALSE)</f>
        <v>Louis, PIJPERS</v>
      </c>
      <c r="D39" s="33" t="str">
        <f>VLOOKUP($B39,Startlist!$A$2:$D$107,4,FALSE)</f>
        <v>Colliers Racing</v>
      </c>
      <c r="E39" s="40">
        <v>0</v>
      </c>
    </row>
    <row r="40" spans="1:7" x14ac:dyDescent="0.25">
      <c r="A40" s="40">
        <v>38</v>
      </c>
      <c r="B40" s="40">
        <v>136</v>
      </c>
      <c r="C40" s="33" t="str">
        <f>VLOOKUP($B40,Startlist!$A$2:$F$107,6,FALSE)</f>
        <v>Nicholas, RIDER</v>
      </c>
      <c r="D40" s="33" t="str">
        <f>VLOOKUP($B40,Startlist!$A$2:$D$107,4,FALSE)</f>
        <v>Hamilton Wheelers Elite Team</v>
      </c>
      <c r="E40" s="40">
        <v>0</v>
      </c>
    </row>
    <row r="41" spans="1:7" x14ac:dyDescent="0.25">
      <c r="A41" s="74"/>
      <c r="C41" s="75"/>
      <c r="D41" s="75"/>
      <c r="F41" s="52"/>
    </row>
    <row r="42" spans="1:7" x14ac:dyDescent="0.25">
      <c r="A42" s="74"/>
      <c r="C42" s="76"/>
      <c r="D42" s="76"/>
      <c r="F42" s="52"/>
    </row>
    <row r="43" spans="1:7" x14ac:dyDescent="0.25">
      <c r="A43" s="74"/>
      <c r="C43" s="76"/>
      <c r="D43" s="76"/>
      <c r="F43" s="52"/>
    </row>
    <row r="44" spans="1:7" x14ac:dyDescent="0.25">
      <c r="A44" s="74"/>
      <c r="C44" s="76"/>
      <c r="D44" s="76"/>
      <c r="F44" s="52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view="pageBreakPreview" topLeftCell="B1" zoomScaleNormal="100" zoomScaleSheetLayoutView="100" workbookViewId="0">
      <selection activeCell="D15" sqref="D15"/>
    </sheetView>
  </sheetViews>
  <sheetFormatPr defaultRowHeight="15" x14ac:dyDescent="0.25"/>
  <cols>
    <col min="1" max="1" width="5.7109375" style="52" hidden="1" customWidth="1"/>
    <col min="2" max="2" width="4.42578125" style="52" customWidth="1"/>
    <col min="3" max="3" width="23.7109375" style="11" bestFit="1" customWidth="1"/>
    <col min="4" max="4" width="62.42578125" style="52" customWidth="1"/>
    <col min="5" max="5" width="6.28515625" style="52" customWidth="1"/>
    <col min="6" max="6" width="7.85546875" style="52" customWidth="1"/>
    <col min="7" max="7" width="7.7109375" style="52" customWidth="1"/>
    <col min="8" max="8" width="8.7109375" style="52" customWidth="1"/>
    <col min="9" max="16384" width="9.140625" style="52"/>
  </cols>
  <sheetData>
    <row r="1" spans="1:8" ht="18.75" x14ac:dyDescent="0.3">
      <c r="A1" s="81" t="s">
        <v>433</v>
      </c>
      <c r="B1" s="81"/>
      <c r="C1" s="81"/>
      <c r="D1" s="81"/>
      <c r="E1" s="81"/>
      <c r="F1" s="81"/>
      <c r="G1" s="81"/>
      <c r="H1" s="81"/>
    </row>
    <row r="2" spans="1:8" ht="30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58" t="s">
        <v>434</v>
      </c>
      <c r="F2" s="58" t="s">
        <v>436</v>
      </c>
      <c r="G2" s="58" t="s">
        <v>435</v>
      </c>
      <c r="H2" s="58" t="s">
        <v>0</v>
      </c>
    </row>
    <row r="3" spans="1:8" x14ac:dyDescent="0.25">
      <c r="A3" s="60">
        <v>1</v>
      </c>
      <c r="B3" s="40">
        <v>114</v>
      </c>
      <c r="C3" s="61" t="str">
        <f>VLOOKUP(B3,Riders!$A$2:$F$194,6,FALSE)</f>
        <v>Thomas, HUBBARD</v>
      </c>
      <c r="D3" s="61" t="str">
        <f>VLOOKUP(B3,Riders!$A$2:$F$194,3,FALSE)</f>
        <v>Data#3 Cisco p/b Scody</v>
      </c>
      <c r="E3" s="62">
        <f>IFERROR(VLOOKUP(B3,'Rd3 Stge1 Points'!$B$3:$E$110,4,FALSE),0)</f>
        <v>100</v>
      </c>
      <c r="F3" s="62">
        <f>IFERROR(VLOOKUP(B3,'Rd3 Stge3A Points'!$B$3:$E$113,4,FALSE),0)</f>
        <v>32</v>
      </c>
      <c r="G3" s="62">
        <f>IFERROR(VLOOKUP(B3,'Rd3 Stge3B Points'!$B$3:$E$99,4,FALSE),0)</f>
        <v>0</v>
      </c>
      <c r="H3" s="63">
        <f t="shared" ref="H3:H34" si="0">SUM(E3:G3)</f>
        <v>132</v>
      </c>
    </row>
    <row r="4" spans="1:8" x14ac:dyDescent="0.25">
      <c r="A4" s="60">
        <v>2</v>
      </c>
      <c r="B4" s="40">
        <v>116</v>
      </c>
      <c r="C4" s="61" t="str">
        <f>VLOOKUP(B4,Riders!$A$2:$F$194,6,FALSE)</f>
        <v>Dylan, NEWBERY</v>
      </c>
      <c r="D4" s="61" t="str">
        <f>VLOOKUP(B4,Riders!$A$2:$F$194,3,FALSE)</f>
        <v>Data#3 Cisco p/b Scody</v>
      </c>
      <c r="E4" s="62">
        <f>IFERROR(VLOOKUP(B4,'Rd3 Stge1 Points'!$B$3:$E$110,4,FALSE),0)</f>
        <v>80</v>
      </c>
      <c r="F4" s="62">
        <f>IFERROR(VLOOKUP(B4,'Rd3 Stge3A Points'!$B$3:$E$113,4,FALSE),0)</f>
        <v>30</v>
      </c>
      <c r="G4" s="62">
        <f>IFERROR(VLOOKUP(B4,'Rd3 Stge3B Points'!$B$3:$E$99,4,FALSE),0)</f>
        <v>0</v>
      </c>
      <c r="H4" s="63">
        <f t="shared" si="0"/>
        <v>110</v>
      </c>
    </row>
    <row r="5" spans="1:8" x14ac:dyDescent="0.25">
      <c r="A5" s="60">
        <v>3</v>
      </c>
      <c r="B5" s="40">
        <v>115</v>
      </c>
      <c r="C5" s="61" t="str">
        <f>VLOOKUP(B5,Riders!$A$2:$F$194,6,FALSE)</f>
        <v>Samuel, VOLKERS</v>
      </c>
      <c r="D5" s="61" t="str">
        <f>VLOOKUP(B5,Riders!$A$2:$F$194,3,FALSE)</f>
        <v>Data#3 Cisco p/b Scody</v>
      </c>
      <c r="E5" s="62">
        <f>IFERROR(VLOOKUP(B5,'Rd3 Stge1 Points'!$B$3:$E$110,4,FALSE),0)</f>
        <v>60</v>
      </c>
      <c r="F5" s="62">
        <f>IFERROR(VLOOKUP(B5,'Rd3 Stge3A Points'!$B$3:$E$113,4,FALSE),0)</f>
        <v>45</v>
      </c>
      <c r="G5" s="62">
        <f>IFERROR(VLOOKUP(B5,'Rd3 Stge3B Points'!$B$3:$E$99,4,FALSE),0)</f>
        <v>0</v>
      </c>
      <c r="H5" s="63">
        <f t="shared" si="0"/>
        <v>105</v>
      </c>
    </row>
    <row r="6" spans="1:8" x14ac:dyDescent="0.25">
      <c r="A6" s="60">
        <v>4</v>
      </c>
      <c r="B6" s="40">
        <v>158</v>
      </c>
      <c r="C6" s="61" t="str">
        <f>VLOOKUP(B6,Riders!$A$2:$F$194,6,FALSE)</f>
        <v>Troy, HERFOS</v>
      </c>
      <c r="D6" s="61" t="str">
        <f>VLOOKUP(B6,Riders!$A$2:$F$194,3,FALSE)</f>
        <v>McDonalds Downunder</v>
      </c>
      <c r="E6" s="62">
        <f>IFERROR(VLOOKUP(B6,'Rd3 Stge1 Points'!$B$3:$E$110,4,FALSE),0)</f>
        <v>45</v>
      </c>
      <c r="F6" s="62">
        <f>IFERROR(VLOOKUP(B6,'Rd3 Stge3A Points'!$B$3:$E$113,4,FALSE),0)</f>
        <v>33</v>
      </c>
      <c r="G6" s="62">
        <f>IFERROR(VLOOKUP(B6,'Rd3 Stge3B Points'!$B$3:$E$99,4,FALSE),0)</f>
        <v>0</v>
      </c>
      <c r="H6" s="63">
        <f t="shared" si="0"/>
        <v>78</v>
      </c>
    </row>
    <row r="7" spans="1:8" x14ac:dyDescent="0.25">
      <c r="A7" s="60">
        <v>5</v>
      </c>
      <c r="B7" s="40">
        <v>118</v>
      </c>
      <c r="C7" s="61" t="str">
        <f>VLOOKUP(B7,Riders!$A$2:$F$194,6,FALSE)</f>
        <v>Saxon, IRVINE</v>
      </c>
      <c r="D7" s="61" t="str">
        <f>VLOOKUP(B7,Riders!$A$2:$F$194,3,FALSE)</f>
        <v>Data#3 Cisco p/b Scody</v>
      </c>
      <c r="E7" s="62">
        <f>IFERROR(VLOOKUP(B7,'Rd3 Stge1 Points'!$B$3:$E$110,4,FALSE),0)</f>
        <v>39</v>
      </c>
      <c r="F7" s="62">
        <f>IFERROR(VLOOKUP(B7,'Rd3 Stge3A Points'!$B$3:$E$113,4,FALSE),0)</f>
        <v>38</v>
      </c>
      <c r="G7" s="62">
        <f>IFERROR(VLOOKUP(B7,'Rd3 Stge3B Points'!$B$3:$E$99,4,FALSE),0)</f>
        <v>0</v>
      </c>
      <c r="H7" s="63">
        <f t="shared" si="0"/>
        <v>77</v>
      </c>
    </row>
    <row r="8" spans="1:8" x14ac:dyDescent="0.25">
      <c r="A8" s="60">
        <v>6</v>
      </c>
      <c r="B8" s="40">
        <v>73</v>
      </c>
      <c r="C8" s="61" t="str">
        <f>VLOOKUP(B8,Riders!$A$2:$F$194,6,FALSE)</f>
        <v>Manolo, ZANELLA</v>
      </c>
      <c r="D8" s="61" t="str">
        <f>VLOOKUP(B8,Riders!$A$2:$F$194,3,FALSE)</f>
        <v>Campos Cycling Team</v>
      </c>
      <c r="E8" s="62">
        <f>IFERROR(VLOOKUP(B8,'Rd3 Stge1 Points'!$B$3:$E$110,4,FALSE),0)</f>
        <v>42</v>
      </c>
      <c r="F8" s="62">
        <f>IFERROR(VLOOKUP(B8,'Rd3 Stge3A Points'!$B$3:$E$113,4,FALSE),0)</f>
        <v>31</v>
      </c>
      <c r="G8" s="62">
        <f>IFERROR(VLOOKUP(B8,'Rd3 Stge3B Points'!$B$3:$E$99,4,FALSE),0)</f>
        <v>0</v>
      </c>
      <c r="H8" s="63">
        <f t="shared" si="0"/>
        <v>73</v>
      </c>
    </row>
    <row r="9" spans="1:8" x14ac:dyDescent="0.25">
      <c r="A9" s="60">
        <v>7</v>
      </c>
      <c r="B9" s="40">
        <v>170</v>
      </c>
      <c r="C9" s="61" t="str">
        <f>VLOOKUP(B9,Riders!$A$2:$F$194,6,FALSE)</f>
        <v>Harry, SWEENY</v>
      </c>
      <c r="D9" s="61" t="str">
        <f>VLOOKUP(B9,Riders!$A$2:$F$194,3,FALSE)</f>
        <v>Brisbane Camperland</v>
      </c>
      <c r="E9" s="62">
        <f>IFERROR(VLOOKUP(B9,'Rd3 Stge1 Points'!$B$3:$E$110,4,FALSE),0)</f>
        <v>33</v>
      </c>
      <c r="F9" s="62">
        <f>IFERROR(VLOOKUP(B9,'Rd3 Stge3A Points'!$B$3:$E$113,4,FALSE),0)</f>
        <v>40</v>
      </c>
      <c r="G9" s="62">
        <f>IFERROR(VLOOKUP(B9,'Rd3 Stge3B Points'!$B$3:$E$99,4,FALSE),0)</f>
        <v>0</v>
      </c>
      <c r="H9" s="63">
        <f t="shared" si="0"/>
        <v>73</v>
      </c>
    </row>
    <row r="10" spans="1:8" x14ac:dyDescent="0.25">
      <c r="A10" s="60">
        <v>8</v>
      </c>
      <c r="B10" s="40">
        <v>121</v>
      </c>
      <c r="C10" s="61" t="str">
        <f>VLOOKUP(B10,Riders!$A$2:$F$194,6,FALSE)</f>
        <v>Sean, TRAINOR</v>
      </c>
      <c r="D10" s="61" t="str">
        <f>VLOOKUP(B10,Riders!$A$2:$F$194,3,FALSE)</f>
        <v>Podium Life p/b Espresso Garage</v>
      </c>
      <c r="E10" s="62">
        <f>IFERROR(VLOOKUP(B10,'Rd3 Stge1 Points'!$B$3:$E$110,4,FALSE),0)</f>
        <v>36</v>
      </c>
      <c r="F10" s="62">
        <f>IFERROR(VLOOKUP(B10,'Rd3 Stge3A Points'!$B$3:$E$113,4,FALSE),0)</f>
        <v>29</v>
      </c>
      <c r="G10" s="62">
        <f>IFERROR(VLOOKUP(B10,'Rd3 Stge3B Points'!$B$3:$E$99,4,FALSE),0)</f>
        <v>0</v>
      </c>
      <c r="H10" s="63">
        <f t="shared" si="0"/>
        <v>65</v>
      </c>
    </row>
    <row r="11" spans="1:8" x14ac:dyDescent="0.25">
      <c r="A11" s="60">
        <v>9</v>
      </c>
      <c r="B11" s="40">
        <v>120</v>
      </c>
      <c r="C11" s="61" t="str">
        <f>VLOOKUP(B11,Riders!$A$2:$F$194,6,FALSE)</f>
        <v>Ben, FOSTER</v>
      </c>
      <c r="D11" s="61" t="str">
        <f>VLOOKUP(B11,Riders!$A$2:$F$194,3,FALSE)</f>
        <v>Data#3 Cisco p/b Scody</v>
      </c>
      <c r="E11" s="62">
        <f>IFERROR(VLOOKUP(B11,'Rd3 Stge1 Points'!$B$3:$E$110,4,FALSE),0)</f>
        <v>29</v>
      </c>
      <c r="F11" s="62">
        <f>IFERROR(VLOOKUP(B11,'Rd3 Stge3A Points'!$B$3:$E$113,4,FALSE),0)</f>
        <v>36</v>
      </c>
      <c r="G11" s="62">
        <f>IFERROR(VLOOKUP(B11,'Rd3 Stge3B Points'!$B$3:$E$99,4,FALSE),0)</f>
        <v>0</v>
      </c>
      <c r="H11" s="63">
        <f t="shared" si="0"/>
        <v>65</v>
      </c>
    </row>
    <row r="12" spans="1:8" x14ac:dyDescent="0.25">
      <c r="A12" s="60">
        <v>10</v>
      </c>
      <c r="B12" s="40">
        <v>12</v>
      </c>
      <c r="C12" s="61" t="str">
        <f>VLOOKUP(B12,Riders!$A$2:$F$194,6,FALSE)</f>
        <v>Tom, COATES</v>
      </c>
      <c r="D12" s="61" t="str">
        <f>VLOOKUP(B12,Riders!$A$2:$F$194,3,FALSE)</f>
        <v>Mipela Geo Solutions Altitude Race Team</v>
      </c>
      <c r="E12" s="62">
        <f>IFERROR(VLOOKUP(B12,'Rd3 Stge1 Points'!$B$3:$E$110,4,FALSE),0)</f>
        <v>40</v>
      </c>
      <c r="F12" s="62">
        <f>IFERROR(VLOOKUP(B12,'Rd3 Stge3A Points'!$B$3:$E$113,4,FALSE),0)</f>
        <v>19</v>
      </c>
      <c r="G12" s="62">
        <f>IFERROR(VLOOKUP(B12,'Rd3 Stge3B Points'!$B$3:$E$99,4,FALSE),0)</f>
        <v>0</v>
      </c>
      <c r="H12" s="63">
        <f t="shared" si="0"/>
        <v>59</v>
      </c>
    </row>
    <row r="13" spans="1:8" x14ac:dyDescent="0.25">
      <c r="A13" s="60">
        <v>10</v>
      </c>
      <c r="B13" s="40">
        <v>74</v>
      </c>
      <c r="C13" s="61" t="str">
        <f>VLOOKUP(B13,Riders!$A$2:$F$194,6,FALSE)</f>
        <v>Chris, MYATT</v>
      </c>
      <c r="D13" s="61" t="str">
        <f>VLOOKUP(B13,Riders!$A$2:$F$194,3,FALSE)</f>
        <v>Campos Cycling Team</v>
      </c>
      <c r="E13" s="62">
        <f>IFERROR(VLOOKUP(B13,'Rd3 Stge1 Points'!$B$3:$E$110,4,FALSE),0)</f>
        <v>21</v>
      </c>
      <c r="F13" s="62">
        <f>IFERROR(VLOOKUP(B13,'Rd3 Stge3A Points'!$B$3:$E$113,4,FALSE),0)</f>
        <v>34</v>
      </c>
      <c r="G13" s="62">
        <f>IFERROR(VLOOKUP(B13,'Rd3 Stge3B Points'!$B$3:$E$99,4,FALSE),0)</f>
        <v>0</v>
      </c>
      <c r="H13" s="63">
        <f t="shared" si="0"/>
        <v>55</v>
      </c>
    </row>
    <row r="14" spans="1:8" x14ac:dyDescent="0.25">
      <c r="A14" s="60">
        <v>12</v>
      </c>
      <c r="B14" s="40">
        <v>127</v>
      </c>
      <c r="C14" s="61" t="str">
        <f>VLOOKUP(B14,Riders!$A$2:$F$194,6,FALSE)</f>
        <v>Aidan, KAMPERS</v>
      </c>
      <c r="D14" s="61" t="str">
        <f>VLOOKUP(B14,Riders!$A$2:$F$194,3,FALSE)</f>
        <v>Podium Life p/b Espresso Garage</v>
      </c>
      <c r="E14" s="62">
        <f>IFERROR(VLOOKUP(B14,'Rd3 Stge1 Points'!$B$3:$E$110,4,FALSE),0)</f>
        <v>5</v>
      </c>
      <c r="F14" s="62">
        <f>IFERROR(VLOOKUP(B14,'Rd3 Stge3A Points'!$B$3:$E$113,4,FALSE),0)</f>
        <v>50</v>
      </c>
      <c r="G14" s="62">
        <f>IFERROR(VLOOKUP(B14,'Rd3 Stge3B Points'!$B$3:$E$99,4,FALSE),0)</f>
        <v>0</v>
      </c>
      <c r="H14" s="63">
        <f t="shared" si="0"/>
        <v>55</v>
      </c>
    </row>
    <row r="15" spans="1:8" x14ac:dyDescent="0.25">
      <c r="A15" s="60">
        <v>13</v>
      </c>
      <c r="B15" s="40">
        <v>156</v>
      </c>
      <c r="C15" s="61" t="str">
        <f>VLOOKUP(B15,Riders!$A$2:$F$194,6,FALSE)</f>
        <v>Sam, MOBBERLEY</v>
      </c>
      <c r="D15" s="61" t="str">
        <f>VLOOKUP(B15,Riders!$A$2:$F$194,3,FALSE)</f>
        <v>McDonalds Downunder</v>
      </c>
      <c r="E15" s="62">
        <f>IFERROR(VLOOKUP(B15,'Rd3 Stge1 Points'!$B$3:$E$110,4,FALSE),0)</f>
        <v>50</v>
      </c>
      <c r="F15" s="62">
        <f>IFERROR(VLOOKUP(B15,'Rd3 Stge3A Points'!$B$3:$E$113,4,FALSE),0)</f>
        <v>2</v>
      </c>
      <c r="G15" s="62">
        <f>IFERROR(VLOOKUP(B15,'Rd3 Stge3B Points'!$B$3:$E$99,4,FALSE),0)</f>
        <v>0</v>
      </c>
      <c r="H15" s="63">
        <f t="shared" si="0"/>
        <v>52</v>
      </c>
    </row>
    <row r="16" spans="1:8" x14ac:dyDescent="0.25">
      <c r="A16" s="60">
        <v>14</v>
      </c>
      <c r="B16" s="40">
        <v>69</v>
      </c>
      <c r="C16" s="61" t="str">
        <f>VLOOKUP(B16,Riders!$A$2:$F$194,6,FALSE)</f>
        <v>Mitch, NEUMANN</v>
      </c>
      <c r="D16" s="61" t="str">
        <f>VLOOKUP(B16,Riders!$A$2:$F$194,3,FALSE)</f>
        <v>Cobra9 Intebuild Racing</v>
      </c>
      <c r="E16" s="62">
        <f>IFERROR(VLOOKUP(B16,'Rd3 Stge1 Points'!$B$3:$E$110,4,FALSE),0)</f>
        <v>32</v>
      </c>
      <c r="F16" s="62">
        <f>IFERROR(VLOOKUP(B16,'Rd3 Stge3A Points'!$B$3:$E$113,4,FALSE),0)</f>
        <v>0</v>
      </c>
      <c r="G16" s="62">
        <f>IFERROR(VLOOKUP(B16,'Rd3 Stge3B Points'!$B$3:$E$99,4,FALSE),0)</f>
        <v>20</v>
      </c>
      <c r="H16" s="63">
        <f t="shared" si="0"/>
        <v>52</v>
      </c>
    </row>
    <row r="17" spans="1:8" x14ac:dyDescent="0.25">
      <c r="A17" s="60">
        <v>15</v>
      </c>
      <c r="B17" s="40">
        <v>15</v>
      </c>
      <c r="C17" s="61" t="str">
        <f>VLOOKUP(B17,Riders!$A$2:$F$194,6,FALSE)</f>
        <v>Joshua, BEIKOFF</v>
      </c>
      <c r="D17" s="61" t="str">
        <f>VLOOKUP(B17,Riders!$A$2:$F$194,3,FALSE)</f>
        <v>Mipela Geo Solutions Altitude Race Team</v>
      </c>
      <c r="E17" s="62">
        <f>IFERROR(VLOOKUP(B17,'Rd3 Stge1 Points'!$B$3:$E$110,4,FALSE),0)</f>
        <v>27</v>
      </c>
      <c r="F17" s="62">
        <f>IFERROR(VLOOKUP(B17,'Rd3 Stge3A Points'!$B$3:$E$113,4,FALSE),0)</f>
        <v>21</v>
      </c>
      <c r="G17" s="62">
        <f>IFERROR(VLOOKUP(B17,'Rd3 Stge3B Points'!$B$3:$E$99,4,FALSE),0)</f>
        <v>0</v>
      </c>
      <c r="H17" s="63">
        <f t="shared" si="0"/>
        <v>48</v>
      </c>
    </row>
    <row r="18" spans="1:8" x14ac:dyDescent="0.25">
      <c r="A18" s="60">
        <v>16</v>
      </c>
      <c r="B18" s="40">
        <v>104</v>
      </c>
      <c r="C18" s="61" t="str">
        <f>VLOOKUP(B18,Riders!$A$2:$F$194,6,FALSE)</f>
        <v>Tom, HODGE</v>
      </c>
      <c r="D18" s="61" t="str">
        <f>VLOOKUP(B18,Riders!$A$2:$F$194,3,FALSE)</f>
        <v>Balmoral Elite Team sponsored by O'Donnel Legal and EPIC Assist</v>
      </c>
      <c r="E18" s="62">
        <f>IFERROR(VLOOKUP(B18,'Rd3 Stge1 Points'!$B$3:$E$110,4,FALSE),0)</f>
        <v>20</v>
      </c>
      <c r="F18" s="62">
        <f>IFERROR(VLOOKUP(B18,'Rd3 Stge3A Points'!$B$3:$E$113,4,FALSE),0)</f>
        <v>28</v>
      </c>
      <c r="G18" s="62">
        <f>IFERROR(VLOOKUP(B18,'Rd3 Stge3B Points'!$B$3:$E$99,4,FALSE),0)</f>
        <v>0</v>
      </c>
      <c r="H18" s="63">
        <f t="shared" si="0"/>
        <v>48</v>
      </c>
    </row>
    <row r="19" spans="1:8" x14ac:dyDescent="0.25">
      <c r="A19" s="60">
        <v>17</v>
      </c>
      <c r="B19" s="40">
        <v>144</v>
      </c>
      <c r="C19" s="61" t="str">
        <f>VLOOKUP(B19,Riders!$A$2:$F$194,6,FALSE)</f>
        <v>Craig, CORE</v>
      </c>
      <c r="D19" s="61" t="str">
        <f>VLOOKUP(B19,Riders!$A$2:$F$194,3,FALSE)</f>
        <v>Intervelo p/b Fitzroy Island</v>
      </c>
      <c r="E19" s="62">
        <f>IFERROR(VLOOKUP(B19,'Rd3 Stge1 Points'!$B$3:$E$110,4,FALSE),0)</f>
        <v>23</v>
      </c>
      <c r="F19" s="62">
        <f>IFERROR(VLOOKUP(B19,'Rd3 Stge3A Points'!$B$3:$E$113,4,FALSE),0)</f>
        <v>0</v>
      </c>
      <c r="G19" s="62">
        <f>IFERROR(VLOOKUP(B19,'Rd3 Stge3B Points'!$B$3:$E$99,4,FALSE),0)</f>
        <v>25</v>
      </c>
      <c r="H19" s="63">
        <f t="shared" si="0"/>
        <v>48</v>
      </c>
    </row>
    <row r="20" spans="1:8" x14ac:dyDescent="0.25">
      <c r="A20" s="60">
        <v>18</v>
      </c>
      <c r="B20" s="40">
        <v>143</v>
      </c>
      <c r="C20" s="61" t="str">
        <f>VLOOKUP(B20,Riders!$A$2:$F$194,6,FALSE)</f>
        <v>Lee, MASTERS</v>
      </c>
      <c r="D20" s="61" t="str">
        <f>VLOOKUP(B20,Riders!$A$2:$F$194,3,FALSE)</f>
        <v>Intervelo p/b Fitzroy Island</v>
      </c>
      <c r="E20" s="62">
        <f>IFERROR(VLOOKUP(B20,'Rd3 Stge1 Points'!$B$3:$E$110,4,FALSE),0)</f>
        <v>37</v>
      </c>
      <c r="F20" s="62">
        <f>IFERROR(VLOOKUP(B20,'Rd3 Stge3A Points'!$B$3:$E$113,4,FALSE),0)</f>
        <v>10</v>
      </c>
      <c r="G20" s="62">
        <f>IFERROR(VLOOKUP(B20,'Rd3 Stge3B Points'!$B$3:$E$99,4,FALSE),0)</f>
        <v>0</v>
      </c>
      <c r="H20" s="63">
        <f t="shared" si="0"/>
        <v>47</v>
      </c>
    </row>
    <row r="21" spans="1:8" x14ac:dyDescent="0.25">
      <c r="A21" s="60">
        <v>19</v>
      </c>
      <c r="B21" s="40">
        <v>161</v>
      </c>
      <c r="C21" s="61" t="str">
        <f>VLOOKUP(B21,Riders!$A$2:$F$194,6,FALSE)</f>
        <v>Kaden, GROVES</v>
      </c>
      <c r="D21" s="61" t="str">
        <f>VLOOKUP(B21,Riders!$A$2:$F$194,3,FALSE)</f>
        <v>Brisbane Camperland</v>
      </c>
      <c r="E21" s="62">
        <f>IFERROR(VLOOKUP(B21,'Rd3 Stge1 Points'!$B$3:$E$110,4,FALSE),0)</f>
        <v>28</v>
      </c>
      <c r="F21" s="62">
        <f>IFERROR(VLOOKUP(B21,'Rd3 Stge3A Points'!$B$3:$E$113,4,FALSE),0)</f>
        <v>13</v>
      </c>
      <c r="G21" s="62">
        <f>IFERROR(VLOOKUP(B21,'Rd3 Stge3B Points'!$B$3:$E$99,4,FALSE),0)</f>
        <v>0</v>
      </c>
      <c r="H21" s="63">
        <f t="shared" si="0"/>
        <v>41</v>
      </c>
    </row>
    <row r="22" spans="1:8" x14ac:dyDescent="0.25">
      <c r="A22" s="60">
        <v>19</v>
      </c>
      <c r="B22" s="40">
        <v>101</v>
      </c>
      <c r="C22" s="61" t="str">
        <f>VLOOKUP(B22,Riders!$A$2:$F$194,6,FALSE)</f>
        <v>Correy, EDMED</v>
      </c>
      <c r="D22" s="61" t="str">
        <f>VLOOKUP(B22,Riders!$A$2:$F$194,3,FALSE)</f>
        <v>Balmoral Elite Team sponsored by O'Donnel Legal and EPIC Assist</v>
      </c>
      <c r="E22" s="62">
        <f>IFERROR(VLOOKUP(B22,'Rd3 Stge1 Points'!$B$3:$E$110,4,FALSE),0)</f>
        <v>38</v>
      </c>
      <c r="F22" s="62">
        <f>IFERROR(VLOOKUP(B22,'Rd3 Stge3A Points'!$B$3:$E$113,4,FALSE),0)</f>
        <v>2</v>
      </c>
      <c r="G22" s="62">
        <f>IFERROR(VLOOKUP(B22,'Rd3 Stge3B Points'!$B$3:$E$99,4,FALSE),0)</f>
        <v>0</v>
      </c>
      <c r="H22" s="63">
        <f t="shared" si="0"/>
        <v>40</v>
      </c>
    </row>
    <row r="23" spans="1:8" x14ac:dyDescent="0.25">
      <c r="A23" s="60">
        <v>21</v>
      </c>
      <c r="B23" s="40">
        <v>7</v>
      </c>
      <c r="C23" s="61" t="str">
        <f>VLOOKUP(B23,Riders!$A$2:$F$194,6,FALSE)</f>
        <v>Ryan, WILSON</v>
      </c>
      <c r="D23" s="61" t="str">
        <f>VLOOKUP(B23,Riders!$A$2:$F$194,3,FALSE)</f>
        <v>Procella Sports p/b Jumbo Interactive</v>
      </c>
      <c r="E23" s="62">
        <f>IFERROR(VLOOKUP(B23,'Rd3 Stge1 Points'!$B$3:$E$110,4,FALSE),0)</f>
        <v>24</v>
      </c>
      <c r="F23" s="62">
        <f>IFERROR(VLOOKUP(B23,'Rd3 Stge3A Points'!$B$3:$E$113,4,FALSE),0)</f>
        <v>0</v>
      </c>
      <c r="G23" s="62">
        <f>IFERROR(VLOOKUP(B23,'Rd3 Stge3B Points'!$B$3:$E$99,4,FALSE),0)</f>
        <v>16</v>
      </c>
      <c r="H23" s="63">
        <f t="shared" si="0"/>
        <v>40</v>
      </c>
    </row>
    <row r="24" spans="1:8" x14ac:dyDescent="0.25">
      <c r="A24" s="60">
        <v>22</v>
      </c>
      <c r="B24" s="40">
        <v>75</v>
      </c>
      <c r="C24" s="61" t="str">
        <f>VLOOKUP(B24,Riders!$A$2:$F$194,6,FALSE)</f>
        <v>Ryan, MORGAN</v>
      </c>
      <c r="D24" s="61" t="str">
        <f>VLOOKUP(B24,Riders!$A$2:$F$194,3,FALSE)</f>
        <v>Campos Cycling Team</v>
      </c>
      <c r="E24" s="62">
        <f>IFERROR(VLOOKUP(B24,'Rd3 Stge1 Points'!$B$3:$E$110,4,FALSE),0)</f>
        <v>25</v>
      </c>
      <c r="F24" s="62">
        <f>IFERROR(VLOOKUP(B24,'Rd3 Stge3A Points'!$B$3:$E$113,4,FALSE),0)</f>
        <v>14</v>
      </c>
      <c r="G24" s="62">
        <f>IFERROR(VLOOKUP(B24,'Rd3 Stge3B Points'!$B$3:$E$99,4,FALSE),0)</f>
        <v>0</v>
      </c>
      <c r="H24" s="63">
        <f t="shared" si="0"/>
        <v>39</v>
      </c>
    </row>
    <row r="25" spans="1:8" x14ac:dyDescent="0.25">
      <c r="A25" s="60">
        <v>23</v>
      </c>
      <c r="B25" s="40">
        <v>22</v>
      </c>
      <c r="C25" s="61" t="str">
        <f>VLOOKUP(B25,Riders!$A$2:$F$194,6,FALSE)</f>
        <v>Brendon, BRAUER</v>
      </c>
      <c r="D25" s="61" t="str">
        <f>VLOOKUP(B25,Riders!$A$2:$F$194,3,FALSE)</f>
        <v>Living Here Cycling Team Powered by Sedgman and Hitachi</v>
      </c>
      <c r="E25" s="62">
        <f>IFERROR(VLOOKUP(B25,'Rd3 Stge1 Points'!$B$3:$E$110,4,FALSE),0)</f>
        <v>35</v>
      </c>
      <c r="F25" s="62">
        <f>IFERROR(VLOOKUP(B25,'Rd3 Stge3A Points'!$B$3:$E$113,4,FALSE),0)</f>
        <v>0</v>
      </c>
      <c r="G25" s="62">
        <f>IFERROR(VLOOKUP(B25,'Rd3 Stge3B Points'!$B$3:$E$99,4,FALSE),0)</f>
        <v>1</v>
      </c>
      <c r="H25" s="63">
        <f t="shared" si="0"/>
        <v>36</v>
      </c>
    </row>
    <row r="26" spans="1:8" x14ac:dyDescent="0.25">
      <c r="A26" s="60">
        <v>24</v>
      </c>
      <c r="B26" s="40">
        <v>37</v>
      </c>
      <c r="C26" s="61" t="str">
        <f>VLOOKUP(B26,Riders!$A$2:$F$194,6,FALSE)</f>
        <v>Mark, JAMIESON</v>
      </c>
      <c r="D26" s="61" t="str">
        <f>VLOOKUP(B26,Riders!$A$2:$F$194,3,FALSE)</f>
        <v>Giant Rockhampton</v>
      </c>
      <c r="E26" s="62">
        <f>IFERROR(VLOOKUP(B26,'Rd3 Stge1 Points'!$B$3:$E$110,4,FALSE),0)</f>
        <v>34</v>
      </c>
      <c r="F26" s="62">
        <f>IFERROR(VLOOKUP(B26,'Rd3 Stge3A Points'!$B$3:$E$113,4,FALSE),0)</f>
        <v>0</v>
      </c>
      <c r="G26" s="62">
        <f>IFERROR(VLOOKUP(B26,'Rd3 Stge3B Points'!$B$3:$E$99,4,FALSE),0)</f>
        <v>1</v>
      </c>
      <c r="H26" s="63">
        <f t="shared" si="0"/>
        <v>35</v>
      </c>
    </row>
    <row r="27" spans="1:8" x14ac:dyDescent="0.25">
      <c r="A27" s="60">
        <v>25</v>
      </c>
      <c r="B27" s="40">
        <v>51</v>
      </c>
      <c r="C27" s="61" t="str">
        <f>VLOOKUP(B27,Riders!$A$2:$F$194,6,FALSE)</f>
        <v>Richard, MACAVOY</v>
      </c>
      <c r="D27" s="61" t="str">
        <f>VLOOKUP(B27,Riders!$A$2:$F$194,3,FALSE)</f>
        <v>Colliers Racing</v>
      </c>
      <c r="E27" s="62">
        <f>IFERROR(VLOOKUP(B27,'Rd3 Stge1 Points'!$B$3:$E$110,4,FALSE),0)</f>
        <v>17</v>
      </c>
      <c r="F27" s="62">
        <f>IFERROR(VLOOKUP(B27,'Rd3 Stge3A Points'!$B$3:$E$113,4,FALSE),0)</f>
        <v>0</v>
      </c>
      <c r="G27" s="62">
        <f>IFERROR(VLOOKUP(B27,'Rd3 Stge3B Points'!$B$3:$E$99,4,FALSE),0)</f>
        <v>18</v>
      </c>
      <c r="H27" s="63">
        <f t="shared" si="0"/>
        <v>35</v>
      </c>
    </row>
    <row r="28" spans="1:8" x14ac:dyDescent="0.25">
      <c r="A28" s="60">
        <v>26</v>
      </c>
      <c r="B28" s="40">
        <v>123</v>
      </c>
      <c r="C28" s="61" t="str">
        <f>VLOOKUP(B28,Riders!$A$2:$F$194,6,FALSE)</f>
        <v>Jason, PORTER</v>
      </c>
      <c r="D28" s="61" t="str">
        <f>VLOOKUP(B28,Riders!$A$2:$F$194,3,FALSE)</f>
        <v>Podium Life p/b Espresso Garage</v>
      </c>
      <c r="E28" s="62">
        <f>IFERROR(VLOOKUP(B28,'Rd3 Stge1 Points'!$B$3:$E$110,4,FALSE),0)</f>
        <v>31</v>
      </c>
      <c r="F28" s="62">
        <f>IFERROR(VLOOKUP(B28,'Rd3 Stge3A Points'!$B$3:$E$113,4,FALSE),0)</f>
        <v>2</v>
      </c>
      <c r="G28" s="62">
        <f>IFERROR(VLOOKUP(B28,'Rd3 Stge3B Points'!$B$3:$E$99,4,FALSE),0)</f>
        <v>0</v>
      </c>
      <c r="H28" s="63">
        <f t="shared" si="0"/>
        <v>33</v>
      </c>
    </row>
    <row r="29" spans="1:8" x14ac:dyDescent="0.25">
      <c r="A29" s="60">
        <v>26</v>
      </c>
      <c r="B29" s="40">
        <v>3</v>
      </c>
      <c r="C29" s="61" t="str">
        <f>VLOOKUP(B29,Riders!$A$2:$F$194,6,FALSE)</f>
        <v>Patrick, KENNEDY</v>
      </c>
      <c r="D29" s="61" t="str">
        <f>VLOOKUP(B29,Riders!$A$2:$F$194,3,FALSE)</f>
        <v>Procella Sports p/b Jumbo Interactive</v>
      </c>
      <c r="E29" s="62">
        <f>IFERROR(VLOOKUP(B29,'Rd3 Stge1 Points'!$B$3:$E$110,4,FALSE),0)</f>
        <v>30</v>
      </c>
      <c r="F29" s="62">
        <f>IFERROR(VLOOKUP(B29,'Rd3 Stge3A Points'!$B$3:$E$113,4,FALSE),0)</f>
        <v>2</v>
      </c>
      <c r="G29" s="62">
        <f>IFERROR(VLOOKUP(B29,'Rd3 Stge3B Points'!$B$3:$E$99,4,FALSE),0)</f>
        <v>0</v>
      </c>
      <c r="H29" s="63">
        <f t="shared" si="0"/>
        <v>32</v>
      </c>
    </row>
    <row r="30" spans="1:8" x14ac:dyDescent="0.25">
      <c r="A30" s="60">
        <v>28</v>
      </c>
      <c r="B30" s="40">
        <v>154</v>
      </c>
      <c r="C30" s="61" t="str">
        <f>VLOOKUP(B30,Riders!$A$2:$F$194,6,FALSE)</f>
        <v>Mitchell, MAYCOCK</v>
      </c>
      <c r="D30" s="61" t="str">
        <f>VLOOKUP(B30,Riders!$A$2:$F$194,3,FALSE)</f>
        <v>McDonalds Downunder</v>
      </c>
      <c r="E30" s="62">
        <f>IFERROR(VLOOKUP(B30,'Rd3 Stge1 Points'!$B$3:$E$110,4,FALSE),0)</f>
        <v>5</v>
      </c>
      <c r="F30" s="62">
        <f>IFERROR(VLOOKUP(B30,'Rd3 Stge3A Points'!$B$3:$E$113,4,FALSE),0)</f>
        <v>27</v>
      </c>
      <c r="G30" s="62">
        <f>IFERROR(VLOOKUP(B30,'Rd3 Stge3B Points'!$B$3:$E$99,4,FALSE),0)</f>
        <v>0</v>
      </c>
      <c r="H30" s="63">
        <f t="shared" si="0"/>
        <v>32</v>
      </c>
    </row>
    <row r="31" spans="1:8" x14ac:dyDescent="0.25">
      <c r="A31" s="60">
        <v>28</v>
      </c>
      <c r="B31" s="40">
        <v>81</v>
      </c>
      <c r="C31" s="61" t="str">
        <f>VLOOKUP(B31,Riders!$A$2:$F$194,6,FALSE)</f>
        <v>Matt, RYAN</v>
      </c>
      <c r="D31" s="61" t="str">
        <f>VLOOKUP(B31,Riders!$A$2:$F$194,3,FALSE)</f>
        <v>Moreton Bay Cycling Club</v>
      </c>
      <c r="E31" s="62">
        <f>IFERROR(VLOOKUP(B31,'Rd3 Stge1 Points'!$B$3:$E$110,4,FALSE),0)</f>
        <v>5</v>
      </c>
      <c r="F31" s="62">
        <f>IFERROR(VLOOKUP(B31,'Rd3 Stge3A Points'!$B$3:$E$113,4,FALSE),0)</f>
        <v>26</v>
      </c>
      <c r="G31" s="62">
        <f>IFERROR(VLOOKUP(B31,'Rd3 Stge3B Points'!$B$3:$E$99,4,FALSE),0)</f>
        <v>0</v>
      </c>
      <c r="H31" s="63">
        <f t="shared" si="0"/>
        <v>31</v>
      </c>
    </row>
    <row r="32" spans="1:8" x14ac:dyDescent="0.25">
      <c r="A32" s="60">
        <v>30</v>
      </c>
      <c r="B32" s="40">
        <v>146</v>
      </c>
      <c r="C32" s="61" t="str">
        <f>VLOOKUP(B32,Riders!$A$2:$F$194,6,FALSE)</f>
        <v>Ales, CLAIRS</v>
      </c>
      <c r="D32" s="61" t="str">
        <f>VLOOKUP(B32,Riders!$A$2:$F$194,3,FALSE)</f>
        <v>Intervelo p/b Fitzroy Island</v>
      </c>
      <c r="E32" s="62">
        <f>IFERROR(VLOOKUP(B32,'Rd3 Stge1 Points'!$B$3:$E$110,4,FALSE),0)</f>
        <v>5</v>
      </c>
      <c r="F32" s="62">
        <f>IFERROR(VLOOKUP(B32,'Rd3 Stge3A Points'!$B$3:$E$113,4,FALSE),0)</f>
        <v>25</v>
      </c>
      <c r="G32" s="62">
        <f>IFERROR(VLOOKUP(B32,'Rd3 Stge3B Points'!$B$3:$E$99,4,FALSE),0)</f>
        <v>0</v>
      </c>
      <c r="H32" s="63">
        <f t="shared" si="0"/>
        <v>30</v>
      </c>
    </row>
    <row r="33" spans="1:8" x14ac:dyDescent="0.25">
      <c r="A33" s="60">
        <v>31</v>
      </c>
      <c r="B33" s="40">
        <v>43</v>
      </c>
      <c r="C33" s="61" t="str">
        <f>VLOOKUP(B33,Riders!$A$2:$F$194,6,FALSE)</f>
        <v>Jonathon, NOBLE</v>
      </c>
      <c r="D33" s="61" t="str">
        <f>VLOOKUP(B33,Riders!$A$2:$F$194,3,FALSE)</f>
        <v>Erdinger Alkoholfrei - fiets Apparel Cycling Team</v>
      </c>
      <c r="E33" s="62">
        <f>IFERROR(VLOOKUP(B33,'Rd3 Stge1 Points'!$B$3:$E$110,4,FALSE),0)</f>
        <v>5</v>
      </c>
      <c r="F33" s="62">
        <f>IFERROR(VLOOKUP(B33,'Rd3 Stge3A Points'!$B$3:$E$113,4,FALSE),0)</f>
        <v>24</v>
      </c>
      <c r="G33" s="62">
        <f>IFERROR(VLOOKUP(B33,'Rd3 Stge3B Points'!$B$3:$E$99,4,FALSE),0)</f>
        <v>0</v>
      </c>
      <c r="H33" s="63">
        <f t="shared" si="0"/>
        <v>29</v>
      </c>
    </row>
    <row r="34" spans="1:8" x14ac:dyDescent="0.25">
      <c r="A34" s="60">
        <v>32</v>
      </c>
      <c r="B34" s="40">
        <v>10</v>
      </c>
      <c r="C34" s="61" t="str">
        <f>VLOOKUP(B34,Riders!$A$2:$F$194,6,FALSE)</f>
        <v>Tom, GOUGH</v>
      </c>
      <c r="D34" s="61" t="str">
        <f>VLOOKUP(B34,Riders!$A$2:$F$194,3,FALSE)</f>
        <v>Procella Sports p/b Jumbo Interactive</v>
      </c>
      <c r="E34" s="62">
        <f>IFERROR(VLOOKUP(B34,'Rd3 Stge1 Points'!$B$3:$E$110,4,FALSE),0)</f>
        <v>26</v>
      </c>
      <c r="F34" s="62">
        <f>IFERROR(VLOOKUP(B34,'Rd3 Stge3A Points'!$B$3:$E$113,4,FALSE),0)</f>
        <v>2</v>
      </c>
      <c r="G34" s="62">
        <f>IFERROR(VLOOKUP(B34,'Rd3 Stge3B Points'!$B$3:$E$99,4,FALSE),0)</f>
        <v>0</v>
      </c>
      <c r="H34" s="63">
        <f t="shared" si="0"/>
        <v>28</v>
      </c>
    </row>
    <row r="35" spans="1:8" x14ac:dyDescent="0.25">
      <c r="A35" s="60">
        <v>32</v>
      </c>
      <c r="B35" s="40">
        <v>132</v>
      </c>
      <c r="C35" s="61" t="str">
        <f>VLOOKUP(B35,Riders!$A$2:$F$194,6,FALSE)</f>
        <v>Michael, BETTANY</v>
      </c>
      <c r="D35" s="61" t="str">
        <f>VLOOKUP(B35,Riders!$A$2:$F$194,3,FALSE)</f>
        <v>Hamilton Wheelers Elite Team</v>
      </c>
      <c r="E35" s="62">
        <f>IFERROR(VLOOKUP(B35,'Rd3 Stge1 Points'!$B$3:$E$110,4,FALSE),0)</f>
        <v>5</v>
      </c>
      <c r="F35" s="62">
        <f>IFERROR(VLOOKUP(B35,'Rd3 Stge3A Points'!$B$3:$E$113,4,FALSE),0)</f>
        <v>23</v>
      </c>
      <c r="G35" s="62">
        <f>IFERROR(VLOOKUP(B35,'Rd3 Stge3B Points'!$B$3:$E$99,4,FALSE),0)</f>
        <v>0</v>
      </c>
      <c r="H35" s="63">
        <f t="shared" ref="H35:H66" si="1">SUM(E35:G35)</f>
        <v>28</v>
      </c>
    </row>
    <row r="36" spans="1:8" x14ac:dyDescent="0.25">
      <c r="A36" s="60">
        <v>34</v>
      </c>
      <c r="B36" s="40">
        <v>66</v>
      </c>
      <c r="C36" s="61" t="str">
        <f>VLOOKUP(B36,Riders!$A$2:$F$194,6,FALSE)</f>
        <v>Matt, ZARANSKI</v>
      </c>
      <c r="D36" s="61" t="str">
        <f>VLOOKUP(B36,Riders!$A$2:$F$194,3,FALSE)</f>
        <v>Cobra9 Intebuild Racing</v>
      </c>
      <c r="E36" s="62">
        <f>IFERROR(VLOOKUP(B36,'Rd3 Stge1 Points'!$B$3:$E$110,4,FALSE),0)</f>
        <v>5</v>
      </c>
      <c r="F36" s="62">
        <f>IFERROR(VLOOKUP(B36,'Rd3 Stge3A Points'!$B$3:$E$113,4,FALSE),0)</f>
        <v>22</v>
      </c>
      <c r="G36" s="62">
        <f>IFERROR(VLOOKUP(B36,'Rd3 Stge3B Points'!$B$3:$E$99,4,FALSE),0)</f>
        <v>0</v>
      </c>
      <c r="H36" s="63">
        <f t="shared" si="1"/>
        <v>27</v>
      </c>
    </row>
    <row r="37" spans="1:8" x14ac:dyDescent="0.25">
      <c r="A37" s="60">
        <v>35</v>
      </c>
      <c r="B37" s="40">
        <v>103</v>
      </c>
      <c r="C37" s="61" t="str">
        <f>VLOOKUP(B37,Riders!$A$2:$F$194,6,FALSE)</f>
        <v>Calan, WHITE</v>
      </c>
      <c r="D37" s="61" t="str">
        <f>VLOOKUP(B37,Riders!$A$2:$F$194,3,FALSE)</f>
        <v>Balmoral Elite Team sponsored by O'Donnel Legal and EPIC Assist</v>
      </c>
      <c r="E37" s="62">
        <f>IFERROR(VLOOKUP(B37,'Rd3 Stge1 Points'!$B$3:$E$110,4,FALSE),0)</f>
        <v>5</v>
      </c>
      <c r="F37" s="62">
        <f>IFERROR(VLOOKUP(B37,'Rd3 Stge3A Points'!$B$3:$E$113,4,FALSE),0)</f>
        <v>0</v>
      </c>
      <c r="G37" s="62">
        <f>IFERROR(VLOOKUP(B37,'Rd3 Stge3B Points'!$B$3:$E$99,4,FALSE),0)</f>
        <v>22</v>
      </c>
      <c r="H37" s="63">
        <f t="shared" si="1"/>
        <v>27</v>
      </c>
    </row>
    <row r="38" spans="1:8" x14ac:dyDescent="0.25">
      <c r="A38" s="60">
        <v>35</v>
      </c>
      <c r="B38" s="40">
        <v>44</v>
      </c>
      <c r="C38" s="61" t="str">
        <f>VLOOKUP(B38,Riders!$A$2:$F$194,6,FALSE)</f>
        <v>David, MCADAM</v>
      </c>
      <c r="D38" s="61" t="str">
        <f>VLOOKUP(B38,Riders!$A$2:$F$194,3,FALSE)</f>
        <v>Erdinger Alkoholfrei - fiets Apparel Cycling Team</v>
      </c>
      <c r="E38" s="62">
        <f>IFERROR(VLOOKUP(B38,'Rd3 Stge1 Points'!$B$3:$E$110,4,FALSE),0)</f>
        <v>5</v>
      </c>
      <c r="F38" s="62">
        <f>IFERROR(VLOOKUP(B38,'Rd3 Stge3A Points'!$B$3:$E$113,4,FALSE),0)</f>
        <v>20</v>
      </c>
      <c r="G38" s="62">
        <f>IFERROR(VLOOKUP(B38,'Rd3 Stge3B Points'!$B$3:$E$99,4,FALSE),0)</f>
        <v>0</v>
      </c>
      <c r="H38" s="63">
        <f t="shared" si="1"/>
        <v>25</v>
      </c>
    </row>
    <row r="39" spans="1:8" x14ac:dyDescent="0.25">
      <c r="A39" s="60">
        <v>37</v>
      </c>
      <c r="B39" s="40">
        <v>110</v>
      </c>
      <c r="C39" s="61" t="str">
        <f>VLOOKUP(B39,Riders!$A$2:$F$194,6,FALSE)</f>
        <v>Leighton, TAYLOR</v>
      </c>
      <c r="D39" s="61" t="str">
        <f>VLOOKUP(B39,Riders!$A$2:$F$194,3,FALSE)</f>
        <v>Balmoral Elite Team sponsored by O'Donnel Legal and EPIC Assist</v>
      </c>
      <c r="E39" s="62">
        <f>IFERROR(VLOOKUP(B39,'Rd3 Stge1 Points'!$B$3:$E$110,4,FALSE),0)</f>
        <v>22</v>
      </c>
      <c r="F39" s="62">
        <f>IFERROR(VLOOKUP(B39,'Rd3 Stge3A Points'!$B$3:$E$113,4,FALSE),0)</f>
        <v>2</v>
      </c>
      <c r="G39" s="62">
        <f>IFERROR(VLOOKUP(B39,'Rd3 Stge3B Points'!$B$3:$E$99,4,FALSE),0)</f>
        <v>0</v>
      </c>
      <c r="H39" s="63">
        <f t="shared" si="1"/>
        <v>24</v>
      </c>
    </row>
    <row r="40" spans="1:8" x14ac:dyDescent="0.25">
      <c r="A40" s="60">
        <v>38</v>
      </c>
      <c r="B40" s="40">
        <v>33</v>
      </c>
      <c r="C40" s="61" t="str">
        <f>VLOOKUP(B40,Riders!$A$2:$F$194,6,FALSE)</f>
        <v>Jayden, COPP</v>
      </c>
      <c r="D40" s="61" t="str">
        <f>VLOOKUP(B40,Riders!$A$2:$F$194,3,FALSE)</f>
        <v>Giant Rockhampton</v>
      </c>
      <c r="E40" s="62">
        <f>IFERROR(VLOOKUP(B40,'Rd3 Stge1 Points'!$B$3:$E$110,4,FALSE),0)</f>
        <v>5</v>
      </c>
      <c r="F40" s="62">
        <f>IFERROR(VLOOKUP(B40,'Rd3 Stge3A Points'!$B$3:$E$113,4,FALSE),0)</f>
        <v>0</v>
      </c>
      <c r="G40" s="62">
        <f>IFERROR(VLOOKUP(B40,'Rd3 Stge3B Points'!$B$3:$E$99,4,FALSE),0)</f>
        <v>19</v>
      </c>
      <c r="H40" s="63">
        <f t="shared" si="1"/>
        <v>24</v>
      </c>
    </row>
    <row r="41" spans="1:8" x14ac:dyDescent="0.25">
      <c r="A41" s="60">
        <v>38</v>
      </c>
      <c r="B41" s="40">
        <v>167</v>
      </c>
      <c r="C41" s="61" t="str">
        <f>VLOOKUP(B41,Riders!$A$2:$F$194,6,FALSE)</f>
        <v>Malcolm, RUDOLPH</v>
      </c>
      <c r="D41" s="61" t="str">
        <f>VLOOKUP(B41,Riders!$A$2:$F$194,3,FALSE)</f>
        <v>Brisbane Camperland</v>
      </c>
      <c r="E41" s="62">
        <f>IFERROR(VLOOKUP(B41,'Rd3 Stge1 Points'!$B$3:$E$110,4,FALSE),0)</f>
        <v>5</v>
      </c>
      <c r="F41" s="62">
        <f>IFERROR(VLOOKUP(B41,'Rd3 Stge3A Points'!$B$3:$E$113,4,FALSE),0)</f>
        <v>18</v>
      </c>
      <c r="G41" s="62">
        <f>IFERROR(VLOOKUP(B41,'Rd3 Stge3B Points'!$B$3:$E$99,4,FALSE),0)</f>
        <v>0</v>
      </c>
      <c r="H41" s="63">
        <f t="shared" si="1"/>
        <v>23</v>
      </c>
    </row>
    <row r="42" spans="1:8" x14ac:dyDescent="0.25">
      <c r="A42" s="60">
        <v>40</v>
      </c>
      <c r="B42" s="40">
        <v>1</v>
      </c>
      <c r="C42" s="61" t="str">
        <f>VLOOKUP(B42,Riders!$A$2:$F$194,6,FALSE)</f>
        <v>Daniel, LUKE</v>
      </c>
      <c r="D42" s="61" t="str">
        <f>VLOOKUP(B42,Riders!$A$2:$F$194,3,FALSE)</f>
        <v>Procella Sports p/b Jumbo Interactive</v>
      </c>
      <c r="E42" s="62">
        <f>IFERROR(VLOOKUP(B42,'Rd3 Stge1 Points'!$B$3:$E$110,4,FALSE),0)</f>
        <v>5</v>
      </c>
      <c r="F42" s="62">
        <f>IFERROR(VLOOKUP(B42,'Rd3 Stge3A Points'!$B$3:$E$113,4,FALSE),0)</f>
        <v>17</v>
      </c>
      <c r="G42" s="62">
        <f>IFERROR(VLOOKUP(B42,'Rd3 Stge3B Points'!$B$3:$E$99,4,FALSE),0)</f>
        <v>0</v>
      </c>
      <c r="H42" s="63">
        <f t="shared" si="1"/>
        <v>22</v>
      </c>
    </row>
    <row r="43" spans="1:8" x14ac:dyDescent="0.25">
      <c r="A43" s="60">
        <v>41</v>
      </c>
      <c r="B43" s="40">
        <v>106</v>
      </c>
      <c r="C43" s="61" t="str">
        <f>VLOOKUP(B43,Riders!$A$2:$F$194,6,FALSE)</f>
        <v>Lachlan, FEARON</v>
      </c>
      <c r="D43" s="61" t="str">
        <f>VLOOKUP(B43,Riders!$A$2:$F$194,3,FALSE)</f>
        <v>Balmoral Elite Team sponsored by O'Donnel Legal and EPIC Assist</v>
      </c>
      <c r="E43" s="62">
        <f>IFERROR(VLOOKUP(B43,'Rd3 Stge1 Points'!$B$3:$E$110,4,FALSE),0)</f>
        <v>5</v>
      </c>
      <c r="F43" s="62">
        <f>IFERROR(VLOOKUP(B43,'Rd3 Stge3A Points'!$B$3:$E$113,4,FALSE),0)</f>
        <v>0</v>
      </c>
      <c r="G43" s="62">
        <f>IFERROR(VLOOKUP(B43,'Rd3 Stge3B Points'!$B$3:$E$99,4,FALSE),0)</f>
        <v>17</v>
      </c>
      <c r="H43" s="63">
        <f t="shared" si="1"/>
        <v>22</v>
      </c>
    </row>
    <row r="44" spans="1:8" x14ac:dyDescent="0.25">
      <c r="A44" s="60">
        <v>42</v>
      </c>
      <c r="B44" s="40">
        <v>147</v>
      </c>
      <c r="C44" s="61" t="str">
        <f>VLOOKUP(B44,Riders!$A$2:$F$194,6,FALSE)</f>
        <v>Alex, GOUGH</v>
      </c>
      <c r="D44" s="61" t="str">
        <f>VLOOKUP(B44,Riders!$A$2:$F$194,3,FALSE)</f>
        <v>Intervelo p/b Fitzroy Island</v>
      </c>
      <c r="E44" s="62">
        <f>IFERROR(VLOOKUP(B44,'Rd3 Stge1 Points'!$B$3:$E$110,4,FALSE),0)</f>
        <v>5</v>
      </c>
      <c r="F44" s="62">
        <f>IFERROR(VLOOKUP(B44,'Rd3 Stge3A Points'!$B$3:$E$113,4,FALSE),0)</f>
        <v>16</v>
      </c>
      <c r="G44" s="62">
        <f>IFERROR(VLOOKUP(B44,'Rd3 Stge3B Points'!$B$3:$E$99,4,FALSE),0)</f>
        <v>0</v>
      </c>
      <c r="H44" s="63">
        <f t="shared" si="1"/>
        <v>21</v>
      </c>
    </row>
    <row r="45" spans="1:8" x14ac:dyDescent="0.25">
      <c r="A45" s="60">
        <v>43</v>
      </c>
      <c r="B45" s="40">
        <v>56</v>
      </c>
      <c r="C45" s="61" t="str">
        <f>VLOOKUP(B45,Riders!$A$2:$F$194,6,FALSE)</f>
        <v>Pete, COLLINS</v>
      </c>
      <c r="D45" s="61" t="str">
        <f>VLOOKUP(B45,Riders!$A$2:$F$194,3,FALSE)</f>
        <v>Colliers Racing</v>
      </c>
      <c r="E45" s="62">
        <f>IFERROR(VLOOKUP(B45,'Rd3 Stge1 Points'!$B$3:$E$110,4,FALSE),0)</f>
        <v>18</v>
      </c>
      <c r="F45" s="62">
        <f>IFERROR(VLOOKUP(B45,'Rd3 Stge3A Points'!$B$3:$E$113,4,FALSE),0)</f>
        <v>2</v>
      </c>
      <c r="G45" s="62">
        <f>IFERROR(VLOOKUP(B45,'Rd3 Stge3B Points'!$B$3:$E$99,4,FALSE),0)</f>
        <v>0</v>
      </c>
      <c r="H45" s="63">
        <f t="shared" si="1"/>
        <v>20</v>
      </c>
    </row>
    <row r="46" spans="1:8" x14ac:dyDescent="0.25">
      <c r="A46" s="60">
        <v>44</v>
      </c>
      <c r="B46" s="40">
        <v>155</v>
      </c>
      <c r="C46" s="61" t="str">
        <f>VLOOKUP(B46,Riders!$A$2:$F$194,6,FALSE)</f>
        <v>Brendan, COLE</v>
      </c>
      <c r="D46" s="61" t="str">
        <f>VLOOKUP(B46,Riders!$A$2:$F$194,3,FALSE)</f>
        <v>McDonalds Downunder</v>
      </c>
      <c r="E46" s="62">
        <f>IFERROR(VLOOKUP(B46,'Rd3 Stge1 Points'!$B$3:$E$110,4,FALSE),0)</f>
        <v>5</v>
      </c>
      <c r="F46" s="62">
        <f>IFERROR(VLOOKUP(B46,'Rd3 Stge3A Points'!$B$3:$E$113,4,FALSE),0)</f>
        <v>15</v>
      </c>
      <c r="G46" s="62">
        <f>IFERROR(VLOOKUP(B46,'Rd3 Stge3B Points'!$B$3:$E$99,4,FALSE),0)</f>
        <v>0</v>
      </c>
      <c r="H46" s="63">
        <f t="shared" si="1"/>
        <v>20</v>
      </c>
    </row>
    <row r="47" spans="1:8" x14ac:dyDescent="0.25">
      <c r="A47" s="60">
        <v>44</v>
      </c>
      <c r="B47" s="40">
        <v>125</v>
      </c>
      <c r="C47" s="61" t="str">
        <f>VLOOKUP(B47,Riders!$A$2:$F$194,6,FALSE)</f>
        <v>Luke, CUNNINGHAM</v>
      </c>
      <c r="D47" s="61" t="str">
        <f>VLOOKUP(B47,Riders!$A$2:$F$194,3,FALSE)</f>
        <v>Podium Life p/b Espresso Garage</v>
      </c>
      <c r="E47" s="62">
        <f>IFERROR(VLOOKUP(B47,'Rd3 Stge1 Points'!$B$3:$E$110,4,FALSE),0)</f>
        <v>5</v>
      </c>
      <c r="F47" s="62">
        <f>IFERROR(VLOOKUP(B47,'Rd3 Stge3A Points'!$B$3:$E$113,4,FALSE),0)</f>
        <v>0</v>
      </c>
      <c r="G47" s="62">
        <f>IFERROR(VLOOKUP(B47,'Rd3 Stge3B Points'!$B$3:$E$99,4,FALSE),0)</f>
        <v>15</v>
      </c>
      <c r="H47" s="63">
        <f t="shared" si="1"/>
        <v>20</v>
      </c>
    </row>
    <row r="48" spans="1:8" x14ac:dyDescent="0.25">
      <c r="A48" s="60">
        <v>44</v>
      </c>
      <c r="B48" s="40">
        <v>133</v>
      </c>
      <c r="C48" s="61" t="str">
        <f>VLOOKUP(B48,Riders!$A$2:$F$194,6,FALSE)</f>
        <v>Richard, BROWNHILL</v>
      </c>
      <c r="D48" s="61" t="str">
        <f>VLOOKUP(B48,Riders!$A$2:$F$194,3,FALSE)</f>
        <v>Hamilton Wheelers Elite Team</v>
      </c>
      <c r="E48" s="62">
        <f>IFERROR(VLOOKUP(B48,'Rd3 Stge1 Points'!$B$3:$E$110,4,FALSE),0)</f>
        <v>19</v>
      </c>
      <c r="F48" s="62">
        <f>IFERROR(VLOOKUP(B48,'Rd3 Stge3A Points'!$B$3:$E$113,4,FALSE),0)</f>
        <v>0</v>
      </c>
      <c r="G48" s="62">
        <f>IFERROR(VLOOKUP(B48,'Rd3 Stge3B Points'!$B$3:$E$99,4,FALSE),0)</f>
        <v>0</v>
      </c>
      <c r="H48" s="63">
        <f t="shared" si="1"/>
        <v>19</v>
      </c>
    </row>
    <row r="49" spans="1:8" x14ac:dyDescent="0.25">
      <c r="A49" s="60">
        <v>44</v>
      </c>
      <c r="B49" s="40">
        <v>96</v>
      </c>
      <c r="C49" s="61" t="str">
        <f>VLOOKUP(B49,Riders!$A$2:$F$194,6,FALSE)</f>
        <v>Bryan, CRISPIN</v>
      </c>
      <c r="D49" s="61" t="str">
        <f>VLOOKUP(B49,Riders!$A$2:$F$194,3,FALSE)</f>
        <v>QSM Racing</v>
      </c>
      <c r="E49" s="62">
        <f>IFERROR(VLOOKUP(B49,'Rd3 Stge1 Points'!$B$3:$E$110,4,FALSE),0)</f>
        <v>5</v>
      </c>
      <c r="F49" s="62">
        <f>IFERROR(VLOOKUP(B49,'Rd3 Stge3A Points'!$B$3:$E$113,4,FALSE),0)</f>
        <v>0</v>
      </c>
      <c r="G49" s="62">
        <f>IFERROR(VLOOKUP(B49,'Rd3 Stge3B Points'!$B$3:$E$99,4,FALSE),0)</f>
        <v>14</v>
      </c>
      <c r="H49" s="63">
        <f t="shared" si="1"/>
        <v>19</v>
      </c>
    </row>
    <row r="50" spans="1:8" x14ac:dyDescent="0.25">
      <c r="A50" s="60">
        <v>44</v>
      </c>
      <c r="B50" s="40">
        <v>58</v>
      </c>
      <c r="C50" s="61" t="str">
        <f>VLOOKUP(B50,Riders!$A$2:$F$194,6,FALSE)</f>
        <v>Christopher, MAYCOCK</v>
      </c>
      <c r="D50" s="61" t="str">
        <f>VLOOKUP(B50,Riders!$A$2:$F$194,3,FALSE)</f>
        <v>Colliers Racing</v>
      </c>
      <c r="E50" s="62">
        <f>IFERROR(VLOOKUP(B50,'Rd3 Stge1 Points'!$B$3:$E$110,4,FALSE),0)</f>
        <v>5</v>
      </c>
      <c r="F50" s="62">
        <f>IFERROR(VLOOKUP(B50,'Rd3 Stge3A Points'!$B$3:$E$113,4,FALSE),0)</f>
        <v>0</v>
      </c>
      <c r="G50" s="62">
        <f>IFERROR(VLOOKUP(B50,'Rd3 Stge3B Points'!$B$3:$E$99,4,FALSE),0)</f>
        <v>13</v>
      </c>
      <c r="H50" s="63">
        <f t="shared" si="1"/>
        <v>18</v>
      </c>
    </row>
    <row r="51" spans="1:8" x14ac:dyDescent="0.25">
      <c r="A51" s="60">
        <v>44</v>
      </c>
      <c r="B51" s="40">
        <v>9</v>
      </c>
      <c r="C51" s="61" t="str">
        <f>VLOOKUP(B51,Riders!$A$2:$F$194,6,FALSE)</f>
        <v>Travis, SIMPSON</v>
      </c>
      <c r="D51" s="61" t="str">
        <f>VLOOKUP(B51,Riders!$A$2:$F$194,3,FALSE)</f>
        <v>Procella Sports p/b Jumbo Interactive</v>
      </c>
      <c r="E51" s="62">
        <f>IFERROR(VLOOKUP(B51,'Rd3 Stge1 Points'!$B$3:$E$110,4,FALSE),0)</f>
        <v>5</v>
      </c>
      <c r="F51" s="62">
        <f>IFERROR(VLOOKUP(B51,'Rd3 Stge3A Points'!$B$3:$E$113,4,FALSE),0)</f>
        <v>12</v>
      </c>
      <c r="G51" s="62">
        <f>IFERROR(VLOOKUP(B51,'Rd3 Stge3B Points'!$B$3:$E$99,4,FALSE),0)</f>
        <v>0</v>
      </c>
      <c r="H51" s="63">
        <f t="shared" si="1"/>
        <v>17</v>
      </c>
    </row>
    <row r="52" spans="1:8" x14ac:dyDescent="0.25">
      <c r="A52" s="60">
        <v>44</v>
      </c>
      <c r="B52" s="40">
        <v>54</v>
      </c>
      <c r="C52" s="61" t="str">
        <f>VLOOKUP(B52,Riders!$A$2:$F$194,6,FALSE)</f>
        <v>Michael, CURLEY</v>
      </c>
      <c r="D52" s="61" t="str">
        <f>VLOOKUP(B52,Riders!$A$2:$F$194,3,FALSE)</f>
        <v>Colliers Racing</v>
      </c>
      <c r="E52" s="62">
        <f>IFERROR(VLOOKUP(B52,'Rd3 Stge1 Points'!$B$3:$E$110,4,FALSE),0)</f>
        <v>5</v>
      </c>
      <c r="F52" s="62">
        <f>IFERROR(VLOOKUP(B52,'Rd3 Stge3A Points'!$B$3:$E$113,4,FALSE),0)</f>
        <v>0</v>
      </c>
      <c r="G52" s="62">
        <f>IFERROR(VLOOKUP(B52,'Rd3 Stge3B Points'!$B$3:$E$99,4,FALSE),0)</f>
        <v>12</v>
      </c>
      <c r="H52" s="63">
        <f t="shared" si="1"/>
        <v>17</v>
      </c>
    </row>
    <row r="53" spans="1:8" x14ac:dyDescent="0.25">
      <c r="A53" s="60">
        <v>44</v>
      </c>
      <c r="B53" s="40">
        <v>17</v>
      </c>
      <c r="C53" s="61" t="str">
        <f>VLOOKUP(B53,Riders!$A$2:$F$194,6,FALSE)</f>
        <v>Mark, RENDER</v>
      </c>
      <c r="D53" s="61" t="str">
        <f>VLOOKUP(B53,Riders!$A$2:$F$194,3,FALSE)</f>
        <v>Mipela Geo Solutions Altitude Race Team</v>
      </c>
      <c r="E53" s="62">
        <f>IFERROR(VLOOKUP(B53,'Rd3 Stge1 Points'!$B$3:$E$110,4,FALSE),0)</f>
        <v>5</v>
      </c>
      <c r="F53" s="62">
        <f>IFERROR(VLOOKUP(B53,'Rd3 Stge3A Points'!$B$3:$E$113,4,FALSE),0)</f>
        <v>11</v>
      </c>
      <c r="G53" s="62">
        <f>IFERROR(VLOOKUP(B53,'Rd3 Stge3B Points'!$B$3:$E$99,4,FALSE),0)</f>
        <v>0</v>
      </c>
      <c r="H53" s="63">
        <f t="shared" si="1"/>
        <v>16</v>
      </c>
    </row>
    <row r="54" spans="1:8" x14ac:dyDescent="0.25">
      <c r="A54" s="60">
        <v>44</v>
      </c>
      <c r="B54" s="40">
        <v>95</v>
      </c>
      <c r="C54" s="61" t="str">
        <f>VLOOKUP(B54,Riders!$A$2:$F$194,6,FALSE)</f>
        <v>Paul, ANDREWS</v>
      </c>
      <c r="D54" s="61" t="str">
        <f>VLOOKUP(B54,Riders!$A$2:$F$194,3,FALSE)</f>
        <v>QSM Racing</v>
      </c>
      <c r="E54" s="62">
        <f>IFERROR(VLOOKUP(B54,'Rd3 Stge1 Points'!$B$3:$E$110,4,FALSE),0)</f>
        <v>5</v>
      </c>
      <c r="F54" s="62">
        <f>IFERROR(VLOOKUP(B54,'Rd3 Stge3A Points'!$B$3:$E$113,4,FALSE),0)</f>
        <v>0</v>
      </c>
      <c r="G54" s="62">
        <f>IFERROR(VLOOKUP(B54,'Rd3 Stge3B Points'!$B$3:$E$99,4,FALSE),0)</f>
        <v>11</v>
      </c>
      <c r="H54" s="63">
        <f t="shared" si="1"/>
        <v>16</v>
      </c>
    </row>
    <row r="55" spans="1:8" x14ac:dyDescent="0.25">
      <c r="A55" s="60">
        <v>44</v>
      </c>
      <c r="B55" s="40">
        <v>139</v>
      </c>
      <c r="C55" s="61" t="str">
        <f>VLOOKUP(B55,Riders!$A$2:$F$194,6,FALSE)</f>
        <v>Barry, MEAD</v>
      </c>
      <c r="D55" s="61" t="str">
        <f>VLOOKUP(B55,Riders!$A$2:$F$194,3,FALSE)</f>
        <v>Hamilton Wheelers Elite Team</v>
      </c>
      <c r="E55" s="62">
        <f>IFERROR(VLOOKUP(B55,'Rd3 Stge1 Points'!$B$3:$E$110,4,FALSE),0)</f>
        <v>5</v>
      </c>
      <c r="F55" s="62">
        <f>IFERROR(VLOOKUP(B55,'Rd3 Stge3A Points'!$B$3:$E$113,4,FALSE),0)</f>
        <v>0</v>
      </c>
      <c r="G55" s="62">
        <f>IFERROR(VLOOKUP(B55,'Rd3 Stge3B Points'!$B$3:$E$99,4,FALSE),0)</f>
        <v>10</v>
      </c>
      <c r="H55" s="63">
        <f t="shared" si="1"/>
        <v>15</v>
      </c>
    </row>
    <row r="56" spans="1:8" x14ac:dyDescent="0.25">
      <c r="A56" s="60">
        <v>44</v>
      </c>
      <c r="B56" s="10">
        <v>83</v>
      </c>
      <c r="C56" s="61" t="str">
        <f>VLOOKUP(B56,Riders!$A$2:$F$194,6,FALSE)</f>
        <v>Simon, MEYER</v>
      </c>
      <c r="D56" s="61" t="str">
        <f>VLOOKUP(B56,Riders!$A$2:$F$194,3,FALSE)</f>
        <v>Moreton Bay Cycling Club</v>
      </c>
      <c r="E56" s="62">
        <f>IFERROR(VLOOKUP(B56,'Rd3 Stge1 Points'!$B$3:$E$110,4,FALSE),0)</f>
        <v>5</v>
      </c>
      <c r="F56" s="62">
        <f>IFERROR(VLOOKUP(B56,'Rd3 Stge3A Points'!$B$3:$E$113,4,FALSE),0)</f>
        <v>0</v>
      </c>
      <c r="G56" s="62">
        <f>IFERROR(VLOOKUP(B56,'Rd3 Stge3B Points'!$B$3:$E$99,4,FALSE),0)</f>
        <v>9</v>
      </c>
      <c r="H56" s="63">
        <f t="shared" si="1"/>
        <v>14</v>
      </c>
    </row>
    <row r="57" spans="1:8" x14ac:dyDescent="0.25">
      <c r="A57" s="60">
        <v>44</v>
      </c>
      <c r="B57" s="80">
        <v>138</v>
      </c>
      <c r="C57" s="61" t="str">
        <f>VLOOKUP(B57,Riders!$A$2:$F$194,6,FALSE)</f>
        <v>Stephen, LOWE</v>
      </c>
      <c r="D57" s="61" t="str">
        <f>VLOOKUP(B57,Riders!$A$2:$F$194,3,FALSE)</f>
        <v>Hamilton Wheelers Elite Team</v>
      </c>
      <c r="E57" s="62">
        <f>IFERROR(VLOOKUP(B57,'Rd3 Stge1 Points'!$B$3:$E$110,4,FALSE),0)</f>
        <v>5</v>
      </c>
      <c r="F57" s="62">
        <f>IFERROR(VLOOKUP(B57,'Rd3 Stge3A Points'!$B$3:$E$113,4,FALSE),0)</f>
        <v>0</v>
      </c>
      <c r="G57" s="62">
        <f>IFERROR(VLOOKUP(B57,'Rd3 Stge3B Points'!$B$3:$E$99,4,FALSE),0)</f>
        <v>8</v>
      </c>
      <c r="H57" s="63">
        <f t="shared" si="1"/>
        <v>13</v>
      </c>
    </row>
    <row r="58" spans="1:8" x14ac:dyDescent="0.25">
      <c r="A58" s="60">
        <v>44</v>
      </c>
      <c r="B58" s="80">
        <v>79</v>
      </c>
      <c r="C58" s="61" t="str">
        <f>VLOOKUP(B58,Riders!$A$2:$F$194,6,FALSE)</f>
        <v>Brad, FOX</v>
      </c>
      <c r="D58" s="61" t="str">
        <f>VLOOKUP(B58,Riders!$A$2:$F$194,3,FALSE)</f>
        <v>Campos Cycling Team</v>
      </c>
      <c r="E58" s="62">
        <f>IFERROR(VLOOKUP(B58,'Rd3 Stge1 Points'!$B$3:$E$110,4,FALSE),0)</f>
        <v>5</v>
      </c>
      <c r="F58" s="62">
        <f>IFERROR(VLOOKUP(B58,'Rd3 Stge3A Points'!$B$3:$E$113,4,FALSE),0)</f>
        <v>0</v>
      </c>
      <c r="G58" s="62">
        <f>IFERROR(VLOOKUP(B58,'Rd3 Stge3B Points'!$B$3:$E$99,4,FALSE),0)</f>
        <v>7</v>
      </c>
      <c r="H58" s="63">
        <f t="shared" si="1"/>
        <v>12</v>
      </c>
    </row>
    <row r="59" spans="1:8" x14ac:dyDescent="0.25">
      <c r="A59" s="60">
        <v>44</v>
      </c>
      <c r="B59" s="80">
        <v>99</v>
      </c>
      <c r="C59" s="61" t="str">
        <f>VLOOKUP(B59,Riders!$A$2:$F$194,6,FALSE)</f>
        <v>Mark, RICHARDSON</v>
      </c>
      <c r="D59" s="61" t="str">
        <f>VLOOKUP(B59,Riders!$A$2:$F$194,3,FALSE)</f>
        <v>QSM Racing</v>
      </c>
      <c r="E59" s="62">
        <f>IFERROR(VLOOKUP(B59,'Rd3 Stge1 Points'!$B$3:$E$110,4,FALSE),0)</f>
        <v>5</v>
      </c>
      <c r="F59" s="62">
        <f>IFERROR(VLOOKUP(B59,'Rd3 Stge3A Points'!$B$3:$E$113,4,FALSE),0)</f>
        <v>0</v>
      </c>
      <c r="G59" s="62">
        <f>IFERROR(VLOOKUP(B59,'Rd3 Stge3B Points'!$B$3:$E$99,4,FALSE),0)</f>
        <v>6</v>
      </c>
      <c r="H59" s="63">
        <f t="shared" si="1"/>
        <v>11</v>
      </c>
    </row>
    <row r="60" spans="1:8" x14ac:dyDescent="0.25">
      <c r="A60" s="60">
        <v>44</v>
      </c>
      <c r="B60" s="10">
        <v>18</v>
      </c>
      <c r="C60" s="61" t="str">
        <f>VLOOKUP(B60,Riders!$A$2:$F$194,6,FALSE)</f>
        <v>Liam, MACKNIGHT</v>
      </c>
      <c r="D60" s="61" t="str">
        <f>VLOOKUP(B60,Riders!$A$2:$F$194,3,FALSE)</f>
        <v>Mipela Geo Solutions Altitude Race Team</v>
      </c>
      <c r="E60" s="62">
        <f>IFERROR(VLOOKUP(B60,'Rd3 Stge1 Points'!$B$3:$E$110,4,FALSE),0)</f>
        <v>5</v>
      </c>
      <c r="F60" s="62">
        <f>IFERROR(VLOOKUP(B60,'Rd3 Stge3A Points'!$B$3:$E$113,4,FALSE),0)</f>
        <v>0</v>
      </c>
      <c r="G60" s="62">
        <f>IFERROR(VLOOKUP(B60,'Rd3 Stge3B Points'!$B$3:$E$99,4,FALSE),0)</f>
        <v>5</v>
      </c>
      <c r="H60" s="63">
        <f t="shared" si="1"/>
        <v>10</v>
      </c>
    </row>
    <row r="61" spans="1:8" x14ac:dyDescent="0.25">
      <c r="A61" s="60">
        <v>44</v>
      </c>
      <c r="B61" s="10">
        <v>173</v>
      </c>
      <c r="C61" s="61" t="str">
        <f>VLOOKUP(B61,Riders!$A$2:$F$194,6,FALSE)</f>
        <v>Mark, PIERCE</v>
      </c>
      <c r="D61" s="61" t="str">
        <f>VLOOKUP(B61,Riders!$A$2:$F$194,3,FALSE)</f>
        <v>Champion System</v>
      </c>
      <c r="E61" s="62">
        <f>IFERROR(VLOOKUP(B61,'Rd3 Stge1 Points'!$B$3:$E$110,4,FALSE),0)</f>
        <v>5</v>
      </c>
      <c r="F61" s="62">
        <f>IFERROR(VLOOKUP(B61,'Rd3 Stge3A Points'!$B$3:$E$113,4,FALSE),0)</f>
        <v>0</v>
      </c>
      <c r="G61" s="62">
        <f>IFERROR(VLOOKUP(B61,'Rd3 Stge3B Points'!$B$3:$E$99,4,FALSE),0)</f>
        <v>4</v>
      </c>
      <c r="H61" s="63">
        <f t="shared" si="1"/>
        <v>9</v>
      </c>
    </row>
    <row r="62" spans="1:8" x14ac:dyDescent="0.25">
      <c r="A62" s="60">
        <v>44</v>
      </c>
      <c r="B62" s="10">
        <v>29</v>
      </c>
      <c r="C62" s="61" t="str">
        <f>VLOOKUP(B62,Riders!$A$2:$F$194,6,FALSE)</f>
        <v>Scott, MANNING</v>
      </c>
      <c r="D62" s="61" t="str">
        <f>VLOOKUP(B62,Riders!$A$2:$F$194,3,FALSE)</f>
        <v>Living Here Cycling Team Powered by Sedgman and Hitachi</v>
      </c>
      <c r="E62" s="62">
        <f>IFERROR(VLOOKUP(B62,'Rd3 Stge1 Points'!$B$3:$E$110,4,FALSE),0)</f>
        <v>5</v>
      </c>
      <c r="F62" s="62">
        <f>IFERROR(VLOOKUP(B62,'Rd3 Stge3A Points'!$B$3:$E$113,4,FALSE),0)</f>
        <v>0</v>
      </c>
      <c r="G62" s="62">
        <f>IFERROR(VLOOKUP(B62,'Rd3 Stge3B Points'!$B$3:$E$99,4,FALSE),0)</f>
        <v>3</v>
      </c>
      <c r="H62" s="63">
        <f t="shared" si="1"/>
        <v>8</v>
      </c>
    </row>
    <row r="63" spans="1:8" x14ac:dyDescent="0.25">
      <c r="A63" s="60">
        <v>44</v>
      </c>
      <c r="B63" s="80">
        <v>21</v>
      </c>
      <c r="C63" s="61" t="str">
        <f>VLOOKUP(B63,Riders!$A$2:$F$194,6,FALSE)</f>
        <v>Kyle, MARWOOD</v>
      </c>
      <c r="D63" s="61" t="str">
        <f>VLOOKUP(B63,Riders!$A$2:$F$194,3,FALSE)</f>
        <v>Living Here Cycling Team Powered by Sedgman and Hitachi</v>
      </c>
      <c r="E63" s="62">
        <f>IFERROR(VLOOKUP(B63,'Rd3 Stge1 Points'!$B$3:$E$110,4,FALSE),0)</f>
        <v>5</v>
      </c>
      <c r="F63" s="62">
        <f>IFERROR(VLOOKUP(B63,'Rd3 Stge3A Points'!$B$3:$E$113,4,FALSE),0)</f>
        <v>2</v>
      </c>
      <c r="G63" s="62">
        <f>IFERROR(VLOOKUP(B63,'Rd3 Stge3B Points'!$B$3:$E$99,4,FALSE),0)</f>
        <v>0</v>
      </c>
      <c r="H63" s="63">
        <f t="shared" si="1"/>
        <v>7</v>
      </c>
    </row>
    <row r="64" spans="1:8" x14ac:dyDescent="0.25">
      <c r="A64" s="60">
        <v>44</v>
      </c>
      <c r="B64" s="80">
        <v>92</v>
      </c>
      <c r="C64" s="61" t="str">
        <f>VLOOKUP(B64,Riders!$A$2:$F$194,6,FALSE)</f>
        <v>Gary, HOWELL</v>
      </c>
      <c r="D64" s="61" t="str">
        <f>VLOOKUP(B64,Riders!$A$2:$F$194,3,FALSE)</f>
        <v>QSM Racing</v>
      </c>
      <c r="E64" s="62">
        <f>IFERROR(VLOOKUP(B64,'Rd3 Stge1 Points'!$B$3:$E$110,4,FALSE),0)</f>
        <v>5</v>
      </c>
      <c r="F64" s="62">
        <f>IFERROR(VLOOKUP(B64,'Rd3 Stge3A Points'!$B$3:$E$113,4,FALSE),0)</f>
        <v>2</v>
      </c>
      <c r="G64" s="62">
        <f>IFERROR(VLOOKUP(B64,'Rd3 Stge3B Points'!$B$3:$E$99,4,FALSE),0)</f>
        <v>0</v>
      </c>
      <c r="H64" s="63">
        <f t="shared" si="1"/>
        <v>7</v>
      </c>
    </row>
    <row r="65" spans="1:8" x14ac:dyDescent="0.25">
      <c r="A65" s="60">
        <v>44</v>
      </c>
      <c r="B65" s="80">
        <v>163</v>
      </c>
      <c r="C65" s="61" t="str">
        <f>VLOOKUP(B65,Riders!$A$2:$F$194,6,FALSE)</f>
        <v>Connor, REARDON</v>
      </c>
      <c r="D65" s="61" t="str">
        <f>VLOOKUP(B65,Riders!$A$2:$F$194,3,FALSE)</f>
        <v>Brisbane Camperland</v>
      </c>
      <c r="E65" s="62">
        <f>IFERROR(VLOOKUP(B65,'Rd3 Stge1 Points'!$B$3:$E$110,4,FALSE),0)</f>
        <v>5</v>
      </c>
      <c r="F65" s="62">
        <f>IFERROR(VLOOKUP(B65,'Rd3 Stge3A Points'!$B$3:$E$113,4,FALSE),0)</f>
        <v>2</v>
      </c>
      <c r="G65" s="62">
        <f>IFERROR(VLOOKUP(B65,'Rd3 Stge3B Points'!$B$3:$E$99,4,FALSE),0)</f>
        <v>0</v>
      </c>
      <c r="H65" s="63">
        <f t="shared" si="1"/>
        <v>7</v>
      </c>
    </row>
    <row r="66" spans="1:8" x14ac:dyDescent="0.25">
      <c r="A66" s="60">
        <v>44</v>
      </c>
      <c r="B66" s="80">
        <v>131</v>
      </c>
      <c r="C66" s="61" t="str">
        <f>VLOOKUP(B66,Riders!$A$2:$F$194,6,FALSE)</f>
        <v>Ian, JOHNSTON</v>
      </c>
      <c r="D66" s="61" t="str">
        <f>VLOOKUP(B66,Riders!$A$2:$F$194,3,FALSE)</f>
        <v>Hamilton Wheelers Elite Team</v>
      </c>
      <c r="E66" s="62">
        <f>IFERROR(VLOOKUP(B66,'Rd3 Stge1 Points'!$B$3:$E$110,4,FALSE),0)</f>
        <v>5</v>
      </c>
      <c r="F66" s="62">
        <f>IFERROR(VLOOKUP(B66,'Rd3 Stge3A Points'!$B$3:$E$113,4,FALSE),0)</f>
        <v>2</v>
      </c>
      <c r="G66" s="62">
        <f>IFERROR(VLOOKUP(B66,'Rd3 Stge3B Points'!$B$3:$E$99,4,FALSE),0)</f>
        <v>0</v>
      </c>
      <c r="H66" s="63">
        <f t="shared" si="1"/>
        <v>7</v>
      </c>
    </row>
    <row r="67" spans="1:8" x14ac:dyDescent="0.25">
      <c r="A67" s="60">
        <v>44</v>
      </c>
      <c r="B67" s="80">
        <v>151</v>
      </c>
      <c r="C67" s="61" t="str">
        <f>VLOOKUP(B67,Riders!$A$2:$F$194,6,FALSE)</f>
        <v>Jameson, COSIER</v>
      </c>
      <c r="D67" s="61" t="str">
        <f>VLOOKUP(B67,Riders!$A$2:$F$194,3,FALSE)</f>
        <v>McDonalds Downunder</v>
      </c>
      <c r="E67" s="62">
        <f>IFERROR(VLOOKUP(B67,'Rd3 Stge1 Points'!$B$3:$E$110,4,FALSE),0)</f>
        <v>5</v>
      </c>
      <c r="F67" s="62">
        <f>IFERROR(VLOOKUP(B67,'Rd3 Stge3A Points'!$B$3:$E$113,4,FALSE),0)</f>
        <v>2</v>
      </c>
      <c r="G67" s="62">
        <f>IFERROR(VLOOKUP(B67,'Rd3 Stge3B Points'!$B$3:$E$99,4,FALSE),0)</f>
        <v>0</v>
      </c>
      <c r="H67" s="63">
        <f t="shared" ref="H67:H98" si="2">SUM(E67:G67)</f>
        <v>7</v>
      </c>
    </row>
    <row r="68" spans="1:8" x14ac:dyDescent="0.25">
      <c r="A68" s="60">
        <v>44</v>
      </c>
      <c r="B68" s="80">
        <v>129</v>
      </c>
      <c r="C68" s="61" t="str">
        <f>VLOOKUP(B68,Riders!$A$2:$F$194,6,FALSE)</f>
        <v>Stephen, RASHLEIGH</v>
      </c>
      <c r="D68" s="61" t="str">
        <f>VLOOKUP(B68,Riders!$A$2:$F$194,3,FALSE)</f>
        <v>Podium Life p/b Espresso Garage</v>
      </c>
      <c r="E68" s="62">
        <f>IFERROR(VLOOKUP(B68,'Rd3 Stge1 Points'!$B$3:$E$110,4,FALSE),0)</f>
        <v>5</v>
      </c>
      <c r="F68" s="62">
        <f>IFERROR(VLOOKUP(B68,'Rd3 Stge3A Points'!$B$3:$E$113,4,FALSE),0)</f>
        <v>2</v>
      </c>
      <c r="G68" s="62">
        <f>IFERROR(VLOOKUP(B68,'Rd3 Stge3B Points'!$B$3:$E$99,4,FALSE),0)</f>
        <v>0</v>
      </c>
      <c r="H68" s="63">
        <f t="shared" si="2"/>
        <v>7</v>
      </c>
    </row>
    <row r="69" spans="1:8" x14ac:dyDescent="0.25">
      <c r="A69" s="60">
        <v>44</v>
      </c>
      <c r="B69" s="80">
        <v>80</v>
      </c>
      <c r="C69" s="61" t="str">
        <f>VLOOKUP(B69,Riders!$A$2:$F$194,6,FALSE)</f>
        <v>Robert, WEST</v>
      </c>
      <c r="D69" s="61" t="str">
        <f>VLOOKUP(B69,Riders!$A$2:$F$194,3,FALSE)</f>
        <v>Campos Cycling Team</v>
      </c>
      <c r="E69" s="62">
        <f>IFERROR(VLOOKUP(B69,'Rd3 Stge1 Points'!$B$3:$E$110,4,FALSE),0)</f>
        <v>5</v>
      </c>
      <c r="F69" s="62">
        <f>IFERROR(VLOOKUP(B69,'Rd3 Stge3A Points'!$B$3:$E$113,4,FALSE),0)</f>
        <v>2</v>
      </c>
      <c r="G69" s="62">
        <f>IFERROR(VLOOKUP(B69,'Rd3 Stge3B Points'!$B$3:$E$99,4,FALSE),0)</f>
        <v>0</v>
      </c>
      <c r="H69" s="63">
        <f t="shared" si="2"/>
        <v>7</v>
      </c>
    </row>
    <row r="70" spans="1:8" x14ac:dyDescent="0.25">
      <c r="A70" s="60">
        <v>44</v>
      </c>
      <c r="B70" s="80">
        <v>108</v>
      </c>
      <c r="C70" s="61" t="str">
        <f>VLOOKUP(B70,Riders!$A$2:$F$194,6,FALSE)</f>
        <v>Gilbert, GUTOWSKI</v>
      </c>
      <c r="D70" s="61" t="str">
        <f>VLOOKUP(B70,Riders!$A$2:$F$194,3,FALSE)</f>
        <v>Balmoral Elite Team sponsored by O'Donnel Legal and EPIC Assist</v>
      </c>
      <c r="E70" s="62">
        <f>IFERROR(VLOOKUP(B70,'Rd3 Stge1 Points'!$B$3:$E$110,4,FALSE),0)</f>
        <v>5</v>
      </c>
      <c r="F70" s="62">
        <f>IFERROR(VLOOKUP(B70,'Rd3 Stge3A Points'!$B$3:$E$113,4,FALSE),0)</f>
        <v>2</v>
      </c>
      <c r="G70" s="62">
        <f>IFERROR(VLOOKUP(B70,'Rd3 Stge3B Points'!$B$3:$E$99,4,FALSE),0)</f>
        <v>0</v>
      </c>
      <c r="H70" s="63">
        <f t="shared" si="2"/>
        <v>7</v>
      </c>
    </row>
    <row r="71" spans="1:8" x14ac:dyDescent="0.25">
      <c r="A71" s="60">
        <v>44</v>
      </c>
      <c r="B71" s="80">
        <v>166</v>
      </c>
      <c r="C71" s="61" t="str">
        <f>VLOOKUP(B71,Riders!$A$2:$F$194,6,FALSE)</f>
        <v>Jake, VAN DER VLIET</v>
      </c>
      <c r="D71" s="61" t="str">
        <f>VLOOKUP(B71,Riders!$A$2:$F$194,3,FALSE)</f>
        <v>Brisbane Camperland</v>
      </c>
      <c r="E71" s="62">
        <f>IFERROR(VLOOKUP(B71,'Rd3 Stge1 Points'!$B$3:$E$110,4,FALSE),0)</f>
        <v>5</v>
      </c>
      <c r="F71" s="62">
        <f>IFERROR(VLOOKUP(B71,'Rd3 Stge3A Points'!$B$3:$E$113,4,FALSE),0)</f>
        <v>2</v>
      </c>
      <c r="G71" s="62">
        <f>IFERROR(VLOOKUP(B71,'Rd3 Stge3B Points'!$B$3:$E$99,4,FALSE),0)</f>
        <v>0</v>
      </c>
      <c r="H71" s="63">
        <f t="shared" si="2"/>
        <v>7</v>
      </c>
    </row>
    <row r="72" spans="1:8" x14ac:dyDescent="0.25">
      <c r="A72" s="60">
        <v>44</v>
      </c>
      <c r="B72" s="80">
        <v>16</v>
      </c>
      <c r="C72" s="61" t="str">
        <f>VLOOKUP(B72,Riders!$A$2:$F$194,6,FALSE)</f>
        <v>Elijah, DAVIS</v>
      </c>
      <c r="D72" s="61" t="str">
        <f>VLOOKUP(B72,Riders!$A$2:$F$194,3,FALSE)</f>
        <v>Mipela Geo Solutions Altitude Race Team</v>
      </c>
      <c r="E72" s="62">
        <f>IFERROR(VLOOKUP(B72,'Rd3 Stge1 Points'!$B$3:$E$110,4,FALSE),0)</f>
        <v>5</v>
      </c>
      <c r="F72" s="62">
        <f>IFERROR(VLOOKUP(B72,'Rd3 Stge3A Points'!$B$3:$E$113,4,FALSE),0)</f>
        <v>0</v>
      </c>
      <c r="G72" s="62">
        <f>IFERROR(VLOOKUP(B72,'Rd3 Stge3B Points'!$B$3:$E$99,4,FALSE),0)</f>
        <v>2</v>
      </c>
      <c r="H72" s="63">
        <f t="shared" si="2"/>
        <v>7</v>
      </c>
    </row>
    <row r="73" spans="1:8" x14ac:dyDescent="0.25">
      <c r="A73" s="60">
        <v>44</v>
      </c>
      <c r="B73" s="80">
        <v>61</v>
      </c>
      <c r="C73" s="61" t="str">
        <f>VLOOKUP(B73,Riders!$A$2:$F$194,6,FALSE)</f>
        <v>Kurtis, BRENT</v>
      </c>
      <c r="D73" s="61" t="str">
        <f>VLOOKUP(B73,Riders!$A$2:$F$194,3,FALSE)</f>
        <v>Cobra9 Intebuild Racing</v>
      </c>
      <c r="E73" s="62">
        <f>IFERROR(VLOOKUP(B73,'Rd3 Stge1 Points'!$B$3:$E$110,4,FALSE),0)</f>
        <v>5</v>
      </c>
      <c r="F73" s="62">
        <f>IFERROR(VLOOKUP(B73,'Rd3 Stge3A Points'!$B$3:$E$113,4,FALSE),0)</f>
        <v>0</v>
      </c>
      <c r="G73" s="62">
        <f>IFERROR(VLOOKUP(B73,'Rd3 Stge3B Points'!$B$3:$E$99,4,FALSE),0)</f>
        <v>1</v>
      </c>
      <c r="H73" s="63">
        <f t="shared" si="2"/>
        <v>6</v>
      </c>
    </row>
    <row r="74" spans="1:8" x14ac:dyDescent="0.25">
      <c r="A74" s="60">
        <v>44</v>
      </c>
      <c r="B74" s="80">
        <v>63</v>
      </c>
      <c r="C74" s="61" t="str">
        <f>VLOOKUP(B74,Riders!$A$2:$F$194,6,FALSE)</f>
        <v>Nathan, WHITE</v>
      </c>
      <c r="D74" s="61" t="str">
        <f>VLOOKUP(B74,Riders!$A$2:$F$194,3,FALSE)</f>
        <v>Cobra9 Intebuild Racing</v>
      </c>
      <c r="E74" s="62">
        <f>IFERROR(VLOOKUP(B74,'Rd3 Stge1 Points'!$B$3:$E$110,4,FALSE),0)</f>
        <v>5</v>
      </c>
      <c r="F74" s="62">
        <f>IFERROR(VLOOKUP(B74,'Rd3 Stge3A Points'!$B$3:$E$113,4,FALSE),0)</f>
        <v>0</v>
      </c>
      <c r="G74" s="62">
        <f>IFERROR(VLOOKUP(B74,'Rd3 Stge3B Points'!$B$3:$E$99,4,FALSE),0)</f>
        <v>1</v>
      </c>
      <c r="H74" s="63">
        <f t="shared" si="2"/>
        <v>6</v>
      </c>
    </row>
    <row r="75" spans="1:8" x14ac:dyDescent="0.25">
      <c r="A75" s="60">
        <v>44</v>
      </c>
      <c r="B75" s="80">
        <v>145</v>
      </c>
      <c r="C75" s="61" t="str">
        <f>VLOOKUP(B75,Riders!$A$2:$F$194,6,FALSE)</f>
        <v>Gerald, PETERSON</v>
      </c>
      <c r="D75" s="61" t="str">
        <f>VLOOKUP(B75,Riders!$A$2:$F$194,3,FALSE)</f>
        <v>Intervelo p/b Fitzroy Island</v>
      </c>
      <c r="E75" s="62">
        <f>IFERROR(VLOOKUP(B75,'Rd3 Stge1 Points'!$B$3:$E$110,4,FALSE),0)</f>
        <v>5</v>
      </c>
      <c r="F75" s="62">
        <f>IFERROR(VLOOKUP(B75,'Rd3 Stge3A Points'!$B$3:$E$113,4,FALSE),0)</f>
        <v>0</v>
      </c>
      <c r="G75" s="62">
        <f>IFERROR(VLOOKUP(B75,'Rd3 Stge3B Points'!$B$3:$E$99,4,FALSE),0)</f>
        <v>1</v>
      </c>
      <c r="H75" s="63">
        <f t="shared" si="2"/>
        <v>6</v>
      </c>
    </row>
    <row r="76" spans="1:8" x14ac:dyDescent="0.25">
      <c r="A76" s="60">
        <v>44</v>
      </c>
      <c r="B76" s="10">
        <v>171</v>
      </c>
      <c r="C76" s="61" t="str">
        <f>VLOOKUP(B76,Riders!$A$2:$F$194,6,FALSE)</f>
        <v>Matthew, MURRAY</v>
      </c>
      <c r="D76" s="61" t="str">
        <f>VLOOKUP(B76,Riders!$A$2:$F$194,3,FALSE)</f>
        <v>Champion System</v>
      </c>
      <c r="E76" s="62">
        <f>IFERROR(VLOOKUP(B76,'Rd3 Stge1 Points'!$B$3:$E$110,4,FALSE),0)</f>
        <v>5</v>
      </c>
      <c r="F76" s="62">
        <f>IFERROR(VLOOKUP(B76,'Rd3 Stge3A Points'!$B$3:$E$113,4,FALSE),0)</f>
        <v>0</v>
      </c>
      <c r="G76" s="62">
        <f>IFERROR(VLOOKUP(B76,'Rd3 Stge3B Points'!$B$3:$E$99,4,FALSE),0)</f>
        <v>1</v>
      </c>
      <c r="H76" s="63">
        <f t="shared" si="2"/>
        <v>6</v>
      </c>
    </row>
    <row r="77" spans="1:8" x14ac:dyDescent="0.25">
      <c r="A77" s="60">
        <v>44</v>
      </c>
      <c r="B77" s="10">
        <v>27</v>
      </c>
      <c r="C77" s="61" t="str">
        <f>VLOOKUP(B77,Riders!$A$2:$F$194,6,FALSE)</f>
        <v>Jarrod, SAMPSON</v>
      </c>
      <c r="D77" s="61" t="str">
        <f>VLOOKUP(B77,Riders!$A$2:$F$194,3,FALSE)</f>
        <v>Living Here Cycling Team Powered by Sedgman and Hitachi</v>
      </c>
      <c r="E77" s="62">
        <f>IFERROR(VLOOKUP(B77,'Rd3 Stge1 Points'!$B$3:$E$110,4,FALSE),0)</f>
        <v>5</v>
      </c>
      <c r="F77" s="62">
        <f>IFERROR(VLOOKUP(B77,'Rd3 Stge3A Points'!$B$3:$E$113,4,FALSE),0)</f>
        <v>0</v>
      </c>
      <c r="G77" s="62">
        <f>IFERROR(VLOOKUP(B77,'Rd3 Stge3B Points'!$B$3:$E$99,4,FALSE),0)</f>
        <v>1</v>
      </c>
      <c r="H77" s="63">
        <f t="shared" si="2"/>
        <v>6</v>
      </c>
    </row>
    <row r="78" spans="1:8" x14ac:dyDescent="0.25">
      <c r="A78" s="60">
        <v>44</v>
      </c>
      <c r="B78" s="80">
        <v>50</v>
      </c>
      <c r="C78" s="61" t="str">
        <f>VLOOKUP(B78,Riders!$A$2:$F$194,6,FALSE)</f>
        <v>Trent, CARMAN</v>
      </c>
      <c r="D78" s="61" t="str">
        <f>VLOOKUP(B78,Riders!$A$2:$F$194,3,FALSE)</f>
        <v>Erdinger Alkoholfrei - fiets Apparel Cycling Team</v>
      </c>
      <c r="E78" s="62">
        <f>IFERROR(VLOOKUP(B78,'Rd3 Stge1 Points'!$B$3:$E$110,4,FALSE),0)</f>
        <v>5</v>
      </c>
      <c r="F78" s="62">
        <f>IFERROR(VLOOKUP(B78,'Rd3 Stge3A Points'!$B$3:$E$113,4,FALSE),0)</f>
        <v>0</v>
      </c>
      <c r="G78" s="62">
        <f>IFERROR(VLOOKUP(B78,'Rd3 Stge3B Points'!$B$3:$E$99,4,FALSE),0)</f>
        <v>1</v>
      </c>
      <c r="H78" s="63">
        <f t="shared" si="2"/>
        <v>6</v>
      </c>
    </row>
    <row r="79" spans="1:8" x14ac:dyDescent="0.25">
      <c r="A79" s="60">
        <v>44</v>
      </c>
      <c r="B79" s="80">
        <v>84</v>
      </c>
      <c r="C79" s="61" t="str">
        <f>VLOOKUP(B79,Riders!$A$2:$F$194,6,FALSE)</f>
        <v>Jamie, GAVIGLIO</v>
      </c>
      <c r="D79" s="61" t="str">
        <f>VLOOKUP(B79,Riders!$A$2:$F$194,3,FALSE)</f>
        <v>Moreton Bay Cycling Club</v>
      </c>
      <c r="E79" s="62">
        <f>IFERROR(VLOOKUP(B79,'Rd3 Stge1 Points'!$B$3:$E$110,4,FALSE),0)</f>
        <v>5</v>
      </c>
      <c r="F79" s="62">
        <f>IFERROR(VLOOKUP(B79,'Rd3 Stge3A Points'!$B$3:$E$113,4,FALSE),0)</f>
        <v>0</v>
      </c>
      <c r="G79" s="62">
        <f>IFERROR(VLOOKUP(B79,'Rd3 Stge3B Points'!$B$3:$E$99,4,FALSE),0)</f>
        <v>1</v>
      </c>
      <c r="H79" s="63">
        <f t="shared" si="2"/>
        <v>6</v>
      </c>
    </row>
    <row r="80" spans="1:8" x14ac:dyDescent="0.25">
      <c r="A80" s="60">
        <v>44</v>
      </c>
      <c r="B80" s="10">
        <v>86</v>
      </c>
      <c r="C80" s="61" t="str">
        <f>VLOOKUP(B80,Riders!$A$2:$F$194,6,FALSE)</f>
        <v>Brenden, SMYTH</v>
      </c>
      <c r="D80" s="61" t="str">
        <f>VLOOKUP(B80,Riders!$A$2:$F$194,3,FALSE)</f>
        <v>Moreton Bay Cycling Club</v>
      </c>
      <c r="E80" s="62">
        <f>IFERROR(VLOOKUP(B80,'Rd3 Stge1 Points'!$B$3:$E$110,4,FALSE),0)</f>
        <v>5</v>
      </c>
      <c r="F80" s="62">
        <f>IFERROR(VLOOKUP(B80,'Rd3 Stge3A Points'!$B$3:$E$113,4,FALSE),0)</f>
        <v>0</v>
      </c>
      <c r="G80" s="62">
        <f>IFERROR(VLOOKUP(B80,'Rd3 Stge3B Points'!$B$3:$E$99,4,FALSE),0)</f>
        <v>1</v>
      </c>
      <c r="H80" s="63">
        <f t="shared" si="2"/>
        <v>6</v>
      </c>
    </row>
    <row r="81" spans="1:8" x14ac:dyDescent="0.25">
      <c r="A81" s="60">
        <v>44</v>
      </c>
      <c r="B81" s="10">
        <v>89</v>
      </c>
      <c r="C81" s="61" t="str">
        <f>VLOOKUP(B81,Riders!$A$2:$F$194,6,FALSE)</f>
        <v>Brett, O'DOHERTY</v>
      </c>
      <c r="D81" s="61" t="str">
        <f>VLOOKUP(B81,Riders!$A$2:$F$194,3,FALSE)</f>
        <v>Moreton Bay Cycling Club</v>
      </c>
      <c r="E81" s="62">
        <f>IFERROR(VLOOKUP(B81,'Rd3 Stge1 Points'!$B$3:$E$110,4,FALSE),0)</f>
        <v>5</v>
      </c>
      <c r="F81" s="62">
        <f>IFERROR(VLOOKUP(B81,'Rd3 Stge3A Points'!$B$3:$E$113,4,FALSE),0)</f>
        <v>0</v>
      </c>
      <c r="G81" s="62">
        <f>IFERROR(VLOOKUP(B81,'Rd3 Stge3B Points'!$B$3:$E$99,4,FALSE),0)</f>
        <v>1</v>
      </c>
      <c r="H81" s="63">
        <f t="shared" si="2"/>
        <v>6</v>
      </c>
    </row>
    <row r="82" spans="1:8" x14ac:dyDescent="0.25">
      <c r="A82" s="60">
        <v>44</v>
      </c>
      <c r="B82" s="10">
        <v>172</v>
      </c>
      <c r="C82" s="61" t="str">
        <f>VLOOKUP(B82,Riders!$A$2:$F$194,6,FALSE)</f>
        <v>George, SOUTHGATE</v>
      </c>
      <c r="D82" s="61" t="str">
        <f>VLOOKUP(B82,Riders!$A$2:$F$194,3,FALSE)</f>
        <v>Champion System</v>
      </c>
      <c r="E82" s="62">
        <f>IFERROR(VLOOKUP(B82,'Rd3 Stge1 Points'!$B$3:$E$110,4,FALSE),0)</f>
        <v>5</v>
      </c>
      <c r="F82" s="62">
        <f>IFERROR(VLOOKUP(B82,'Rd3 Stge3A Points'!$B$3:$E$113,4,FALSE),0)</f>
        <v>0</v>
      </c>
      <c r="G82" s="62">
        <f>IFERROR(VLOOKUP(B82,'Rd3 Stge3B Points'!$B$3:$E$99,4,FALSE),0)</f>
        <v>1</v>
      </c>
      <c r="H82" s="63">
        <f t="shared" si="2"/>
        <v>6</v>
      </c>
    </row>
    <row r="83" spans="1:8" x14ac:dyDescent="0.25">
      <c r="A83" s="60">
        <v>44</v>
      </c>
      <c r="B83" s="10">
        <v>174</v>
      </c>
      <c r="C83" s="61" t="str">
        <f>VLOOKUP(B83,Riders!$A$2:$F$194,6,FALSE)</f>
        <v>Michael, RYAN</v>
      </c>
      <c r="D83" s="61" t="str">
        <f>VLOOKUP(B83,Riders!$A$2:$F$194,3,FALSE)</f>
        <v>Champion System</v>
      </c>
      <c r="E83" s="62">
        <f>IFERROR(VLOOKUP(B83,'Rd3 Stge1 Points'!$B$3:$E$110,4,FALSE),0)</f>
        <v>5</v>
      </c>
      <c r="F83" s="62">
        <f>IFERROR(VLOOKUP(B83,'Rd3 Stge3A Points'!$B$3:$E$113,4,FALSE),0)</f>
        <v>0</v>
      </c>
      <c r="G83" s="62">
        <f>IFERROR(VLOOKUP(B83,'Rd3 Stge3B Points'!$B$3:$E$99,4,FALSE),0)</f>
        <v>1</v>
      </c>
      <c r="H83" s="63">
        <f t="shared" si="2"/>
        <v>6</v>
      </c>
    </row>
    <row r="84" spans="1:8" x14ac:dyDescent="0.25">
      <c r="A84" s="60">
        <v>44</v>
      </c>
      <c r="B84" s="80">
        <v>39</v>
      </c>
      <c r="C84" s="61" t="str">
        <f>VLOOKUP(B84,Riders!$A$2:$F$194,6,FALSE)</f>
        <v>Bailey, GOLTZ</v>
      </c>
      <c r="D84" s="61" t="str">
        <f>VLOOKUP(B84,Riders!$A$2:$F$194,3,FALSE)</f>
        <v>Giant Rockhampton</v>
      </c>
      <c r="E84" s="62">
        <f>IFERROR(VLOOKUP(B84,'Rd3 Stge1 Points'!$B$3:$E$110,4,FALSE),0)</f>
        <v>5</v>
      </c>
      <c r="F84" s="62">
        <f>IFERROR(VLOOKUP(B84,'Rd3 Stge3A Points'!$B$3:$E$113,4,FALSE),0)</f>
        <v>0</v>
      </c>
      <c r="G84" s="62">
        <f>IFERROR(VLOOKUP(B84,'Rd3 Stge3B Points'!$B$3:$E$99,4,FALSE),0)</f>
        <v>0</v>
      </c>
      <c r="H84" s="63">
        <f t="shared" si="2"/>
        <v>5</v>
      </c>
    </row>
    <row r="85" spans="1:8" x14ac:dyDescent="0.25">
      <c r="A85" s="60">
        <v>44</v>
      </c>
      <c r="B85" s="10">
        <v>148</v>
      </c>
      <c r="C85" s="61" t="str">
        <f>VLOOKUP(B85,Riders!$A$2:$F$194,6,FALSE)</f>
        <v>William, GEORGESON</v>
      </c>
      <c r="D85" s="61" t="str">
        <f>VLOOKUP(B85,Riders!$A$2:$F$194,3,FALSE)</f>
        <v>Intervelo p/b Fitzroy Island</v>
      </c>
      <c r="E85" s="62">
        <f>IFERROR(VLOOKUP(B85,'Rd3 Stge1 Points'!$B$3:$E$110,4,FALSE),0)</f>
        <v>5</v>
      </c>
      <c r="F85" s="62">
        <f>IFERROR(VLOOKUP(B85,'Rd3 Stge3A Points'!$B$3:$E$113,4,FALSE),0)</f>
        <v>0</v>
      </c>
      <c r="G85" s="62">
        <f>IFERROR(VLOOKUP(B85,'Rd3 Stge3B Points'!$B$3:$E$99,4,FALSE),0)</f>
        <v>0</v>
      </c>
      <c r="H85" s="63">
        <f t="shared" si="2"/>
        <v>5</v>
      </c>
    </row>
    <row r="86" spans="1:8" x14ac:dyDescent="0.25">
      <c r="A86" s="60">
        <v>44</v>
      </c>
      <c r="B86" s="10">
        <v>6</v>
      </c>
      <c r="C86" s="61" t="str">
        <f>VLOOKUP(B86,Riders!$A$2:$F$194,6,FALSE)</f>
        <v>Colin, CHAPMAN</v>
      </c>
      <c r="D86" s="61" t="str">
        <f>VLOOKUP(B86,Riders!$A$2:$F$194,3,FALSE)</f>
        <v>Procella Sports p/b Jumbo Interactive</v>
      </c>
      <c r="E86" s="62">
        <f>IFERROR(VLOOKUP(B86,'Rd3 Stge1 Points'!$B$3:$E$110,4,FALSE),0)</f>
        <v>5</v>
      </c>
      <c r="F86" s="62">
        <f>IFERROR(VLOOKUP(B86,'Rd3 Stge3A Points'!$B$3:$E$113,4,FALSE),0)</f>
        <v>0</v>
      </c>
      <c r="G86" s="62">
        <f>IFERROR(VLOOKUP(B86,'Rd3 Stge3B Points'!$B$3:$E$99,4,FALSE),0)</f>
        <v>0</v>
      </c>
      <c r="H86" s="63">
        <f t="shared" si="2"/>
        <v>5</v>
      </c>
    </row>
    <row r="87" spans="1:8" x14ac:dyDescent="0.25">
      <c r="A87" s="60">
        <v>44</v>
      </c>
      <c r="B87" s="80">
        <v>34</v>
      </c>
      <c r="C87" s="61" t="str">
        <f>VLOOKUP(B87,Riders!$A$2:$F$194,6,FALSE)</f>
        <v>Aaron, STEWART</v>
      </c>
      <c r="D87" s="61" t="str">
        <f>VLOOKUP(B87,Riders!$A$2:$F$194,3,FALSE)</f>
        <v>Giant Rockhampton</v>
      </c>
      <c r="E87" s="62">
        <f>IFERROR(VLOOKUP(B87,'Rd3 Stge1 Points'!$B$3:$E$110,4,FALSE),0)</f>
        <v>5</v>
      </c>
      <c r="F87" s="62">
        <f>IFERROR(VLOOKUP(B87,'Rd3 Stge3A Points'!$B$3:$E$113,4,FALSE),0)</f>
        <v>0</v>
      </c>
      <c r="G87" s="62">
        <f>IFERROR(VLOOKUP(B87,'Rd3 Stge3B Points'!$B$3:$E$99,4,FALSE),0)</f>
        <v>0</v>
      </c>
      <c r="H87" s="63">
        <f t="shared" si="2"/>
        <v>5</v>
      </c>
    </row>
    <row r="88" spans="1:8" x14ac:dyDescent="0.25">
      <c r="A88" s="60">
        <v>44</v>
      </c>
      <c r="B88" s="10">
        <v>70</v>
      </c>
      <c r="C88" s="61" t="str">
        <f>VLOOKUP(B88,Riders!$A$2:$F$194,6,FALSE)</f>
        <v>Josh, PRETE</v>
      </c>
      <c r="D88" s="61" t="str">
        <f>VLOOKUP(B88,Riders!$A$2:$F$194,3,FALSE)</f>
        <v>Cobra9 Intebuild Racing</v>
      </c>
      <c r="E88" s="62">
        <f>IFERROR(VLOOKUP(B88,'Rd3 Stge1 Points'!$B$3:$E$110,4,FALSE),0)</f>
        <v>5</v>
      </c>
      <c r="F88" s="62">
        <f>IFERROR(VLOOKUP(B88,'Rd3 Stge3A Points'!$B$3:$E$113,4,FALSE),0)</f>
        <v>0</v>
      </c>
      <c r="G88" s="62">
        <f>IFERROR(VLOOKUP(B88,'Rd3 Stge3B Points'!$B$3:$E$99,4,FALSE),0)</f>
        <v>0</v>
      </c>
      <c r="H88" s="63">
        <f t="shared" si="2"/>
        <v>5</v>
      </c>
    </row>
    <row r="89" spans="1:8" x14ac:dyDescent="0.25">
      <c r="A89" s="60">
        <v>44</v>
      </c>
      <c r="B89" s="80">
        <v>100</v>
      </c>
      <c r="C89" s="61" t="str">
        <f>VLOOKUP(B89,Riders!$A$2:$F$194,6,FALSE)</f>
        <v>Paul, WOODWARD</v>
      </c>
      <c r="D89" s="61" t="str">
        <f>VLOOKUP(B89,Riders!$A$2:$F$194,3,FALSE)</f>
        <v>QSM Racing</v>
      </c>
      <c r="E89" s="62">
        <f>IFERROR(VLOOKUP(B89,'Rd3 Stge1 Points'!$B$3:$E$110,4,FALSE),0)</f>
        <v>5</v>
      </c>
      <c r="F89" s="62">
        <f>IFERROR(VLOOKUP(B89,'Rd3 Stge3A Points'!$B$3:$E$113,4,FALSE),0)</f>
        <v>0</v>
      </c>
      <c r="G89" s="62">
        <f>IFERROR(VLOOKUP(B89,'Rd3 Stge3B Points'!$B$3:$E$99,4,FALSE),0)</f>
        <v>0</v>
      </c>
      <c r="H89" s="63">
        <f t="shared" si="2"/>
        <v>5</v>
      </c>
    </row>
    <row r="90" spans="1:8" x14ac:dyDescent="0.25">
      <c r="A90" s="60">
        <v>44</v>
      </c>
      <c r="B90" s="10">
        <v>136</v>
      </c>
      <c r="C90" s="61" t="str">
        <f>VLOOKUP(B90,Riders!$A$2:$F$194,6,FALSE)</f>
        <v>Nicholas, RIDER</v>
      </c>
      <c r="D90" s="61" t="str">
        <f>VLOOKUP(B90,Riders!$A$2:$F$194,3,FALSE)</f>
        <v>Hamilton Wheelers Elite Team</v>
      </c>
      <c r="E90" s="62">
        <f>IFERROR(VLOOKUP(B90,'Rd3 Stge1 Points'!$B$3:$E$110,4,FALSE),0)</f>
        <v>5</v>
      </c>
      <c r="F90" s="62">
        <f>IFERROR(VLOOKUP(B90,'Rd3 Stge3A Points'!$B$3:$E$113,4,FALSE),0)</f>
        <v>0</v>
      </c>
      <c r="G90" s="62">
        <f>IFERROR(VLOOKUP(B90,'Rd3 Stge3B Points'!$B$3:$E$99,4,FALSE),0)</f>
        <v>0</v>
      </c>
      <c r="H90" s="63">
        <f t="shared" si="2"/>
        <v>5</v>
      </c>
    </row>
    <row r="91" spans="1:8" x14ac:dyDescent="0.25">
      <c r="A91" s="60">
        <v>44</v>
      </c>
      <c r="B91" s="80">
        <v>266</v>
      </c>
      <c r="C91" s="61" t="str">
        <f>VLOOKUP(B91,Riders!$A$2:$F$194,6,FALSE)</f>
        <v>Maximillian, RHEIN</v>
      </c>
      <c r="D91" s="61" t="str">
        <f>VLOOKUP(B91,Riders!$A$2:$F$194,3,FALSE)</f>
        <v>Giant Rockhampton (Guest Rider)</v>
      </c>
      <c r="E91" s="62">
        <f>IFERROR(VLOOKUP(B91,'Rd3 Stge1 Points'!$B$3:$E$110,4,FALSE),0)</f>
        <v>0</v>
      </c>
      <c r="F91" s="62">
        <f>IFERROR(VLOOKUP(B91,'Rd3 Stge3A Points'!$B$3:$E$113,4,FALSE),0)</f>
        <v>0</v>
      </c>
      <c r="G91" s="62">
        <f>IFERROR(VLOOKUP(B91,'Rd3 Stge3B Points'!$B$3:$E$99,4,FALSE),0)</f>
        <v>1</v>
      </c>
      <c r="H91" s="63">
        <f t="shared" si="2"/>
        <v>1</v>
      </c>
    </row>
    <row r="92" spans="1:8" x14ac:dyDescent="0.25">
      <c r="A92" s="60">
        <v>90</v>
      </c>
      <c r="B92" s="10">
        <v>265</v>
      </c>
      <c r="C92" s="61" t="str">
        <f>VLOOKUP(B92,Riders!$A$2:$F$194,6,FALSE)</f>
        <v>Daniel, RAE</v>
      </c>
      <c r="D92" s="61" t="str">
        <f>VLOOKUP(B92,Riders!$A$2:$F$194,3,FALSE)</f>
        <v>Giant Rockhampton (Guest Rider)</v>
      </c>
      <c r="E92" s="62">
        <f>IFERROR(VLOOKUP(B92,'Rd3 Stge1 Points'!$B$3:$E$110,4,FALSE),0)</f>
        <v>0</v>
      </c>
      <c r="F92" s="62">
        <f>IFERROR(VLOOKUP(B92,'Rd3 Stge3A Points'!$B$3:$E$113,4,FALSE),0)</f>
        <v>0</v>
      </c>
      <c r="G92" s="62">
        <f>IFERROR(VLOOKUP(B92,'Rd3 Stge3B Points'!$B$3:$E$99,4,FALSE),0)</f>
        <v>0</v>
      </c>
      <c r="H92" s="63">
        <f t="shared" si="2"/>
        <v>0</v>
      </c>
    </row>
    <row r="93" spans="1:8" x14ac:dyDescent="0.25">
      <c r="A93" s="60">
        <v>90</v>
      </c>
      <c r="B93" s="10">
        <v>23</v>
      </c>
      <c r="C93" s="61" t="str">
        <f>VLOOKUP(B93,Riders!$A$2:$F$194,6,FALSE)</f>
        <v>Nixon, BRAUER</v>
      </c>
      <c r="D93" s="61" t="str">
        <f>VLOOKUP(B93,Riders!$A$2:$F$194,3,FALSE)</f>
        <v>Living Here Cycling Team Powered by Sedgman and Hitachi</v>
      </c>
      <c r="E93" s="62">
        <f>IFERROR(VLOOKUP(B93,'Rd3 Stge1 Points'!$B$3:$E$110,4,FALSE),0)</f>
        <v>0</v>
      </c>
      <c r="F93" s="62">
        <f>IFERROR(VLOOKUP(B93,'Rd3 Stge3A Points'!$B$3:$E$113,4,FALSE),0)</f>
        <v>0</v>
      </c>
      <c r="G93" s="62">
        <f>IFERROR(VLOOKUP(B93,'Rd3 Stge3B Points'!$B$3:$E$99,4,FALSE),0)</f>
        <v>0</v>
      </c>
      <c r="H93" s="63">
        <f t="shared" si="2"/>
        <v>0</v>
      </c>
    </row>
    <row r="94" spans="1:8" x14ac:dyDescent="0.25">
      <c r="A94" s="60">
        <v>90</v>
      </c>
      <c r="B94" s="10">
        <v>46</v>
      </c>
      <c r="C94" s="61" t="str">
        <f>VLOOKUP(B94,Riders!$A$2:$F$194,6,FALSE)</f>
        <v>Ben, CARMAN</v>
      </c>
      <c r="D94" s="61" t="str">
        <f>VLOOKUP(B94,Riders!$A$2:$F$194,3,FALSE)</f>
        <v>Erdinger Alkoholfrei - fiets Apparel Cycling Team</v>
      </c>
      <c r="E94" s="62">
        <f>IFERROR(VLOOKUP(B94,'Rd3 Stge1 Points'!$B$3:$E$110,4,FALSE),0)</f>
        <v>0</v>
      </c>
      <c r="F94" s="62">
        <f>IFERROR(VLOOKUP(B94,'Rd3 Stge3A Points'!$B$3:$E$113,4,FALSE),0)</f>
        <v>0</v>
      </c>
      <c r="G94" s="62">
        <f>IFERROR(VLOOKUP(B94,'Rd3 Stge3B Points'!$B$3:$E$99,4,FALSE),0)</f>
        <v>0</v>
      </c>
      <c r="H94" s="63">
        <f t="shared" si="2"/>
        <v>0</v>
      </c>
    </row>
    <row r="95" spans="1:8" x14ac:dyDescent="0.25">
      <c r="A95" s="60">
        <v>93</v>
      </c>
      <c r="B95" s="10">
        <v>48</v>
      </c>
      <c r="C95" s="61" t="str">
        <f>VLOOKUP(B95,Riders!$A$2:$F$194,6,FALSE)</f>
        <v>David, BROWN</v>
      </c>
      <c r="D95" s="61" t="str">
        <f>VLOOKUP(B95,Riders!$A$2:$F$194,3,FALSE)</f>
        <v>Erdinger Alkoholfrei - fiets Apparel Cycling Team</v>
      </c>
      <c r="E95" s="62">
        <f>IFERROR(VLOOKUP(B95,'Rd3 Stge1 Points'!$B$3:$E$110,4,FALSE),0)</f>
        <v>0</v>
      </c>
      <c r="F95" s="62">
        <f>IFERROR(VLOOKUP(B95,'Rd3 Stge3A Points'!$B$3:$E$113,4,FALSE),0)</f>
        <v>0</v>
      </c>
      <c r="G95" s="62">
        <f>IFERROR(VLOOKUP(B95,'Rd3 Stge3B Points'!$B$3:$E$99,4,FALSE),0)</f>
        <v>0</v>
      </c>
      <c r="H95" s="63">
        <f t="shared" si="2"/>
        <v>0</v>
      </c>
    </row>
    <row r="96" spans="1:8" x14ac:dyDescent="0.25">
      <c r="A96" s="60">
        <v>94</v>
      </c>
      <c r="B96" s="10">
        <v>55</v>
      </c>
      <c r="C96" s="61" t="str">
        <f>VLOOKUP(B96,Riders!$A$2:$F$194,6,FALSE)</f>
        <v>Louis, PIJPERS</v>
      </c>
      <c r="D96" s="61" t="str">
        <f>VLOOKUP(B96,Riders!$A$2:$F$194,3,FALSE)</f>
        <v>Colliers Racing</v>
      </c>
      <c r="E96" s="62">
        <f>IFERROR(VLOOKUP(B96,'Rd3 Stge1 Points'!$B$3:$E$110,4,FALSE),0)</f>
        <v>0</v>
      </c>
      <c r="F96" s="62">
        <f>IFERROR(VLOOKUP(B96,'Rd3 Stge3A Points'!$B$3:$E$113,4,FALSE),0)</f>
        <v>0</v>
      </c>
      <c r="G96" s="62">
        <f>IFERROR(VLOOKUP(B96,'Rd3 Stge3B Points'!$B$3:$E$99,4,FALSE),0)</f>
        <v>0</v>
      </c>
      <c r="H96" s="63">
        <f t="shared" si="2"/>
        <v>0</v>
      </c>
    </row>
    <row r="97" spans="1:8" x14ac:dyDescent="0.25">
      <c r="A97" s="60">
        <v>94</v>
      </c>
      <c r="B97" s="10">
        <v>62</v>
      </c>
      <c r="C97" s="61" t="str">
        <f>VLOOKUP(B97,Riders!$A$2:$F$194,6,FALSE)</f>
        <v>Callum, O'SULLIVAN</v>
      </c>
      <c r="D97" s="61" t="str">
        <f>VLOOKUP(B97,Riders!$A$2:$F$194,3,FALSE)</f>
        <v>Cobra9 Intebuild Racing</v>
      </c>
      <c r="E97" s="62">
        <f>IFERROR(VLOOKUP(B97,'Rd3 Stge1 Points'!$B$3:$E$110,4,FALSE),0)</f>
        <v>0</v>
      </c>
      <c r="F97" s="62">
        <f>IFERROR(VLOOKUP(B97,'Rd3 Stge3A Points'!$B$3:$E$113,4,FALSE),0)</f>
        <v>0</v>
      </c>
      <c r="G97" s="62">
        <f>IFERROR(VLOOKUP(B97,'Rd3 Stge3B Points'!$B$3:$E$99,4,FALSE),0)</f>
        <v>0</v>
      </c>
      <c r="H97" s="63">
        <f t="shared" si="2"/>
        <v>0</v>
      </c>
    </row>
    <row r="98" spans="1:8" x14ac:dyDescent="0.25">
      <c r="A98" s="60">
        <v>94</v>
      </c>
      <c r="B98" s="10">
        <v>93</v>
      </c>
      <c r="C98" s="61" t="str">
        <f>VLOOKUP(B98,Riders!$A$2:$F$194,6,FALSE)</f>
        <v>Attila, KISS</v>
      </c>
      <c r="D98" s="61" t="str">
        <f>VLOOKUP(B98,Riders!$A$2:$F$194,3,FALSE)</f>
        <v>QSM Racing</v>
      </c>
      <c r="E98" s="62">
        <f>IFERROR(VLOOKUP(B98,'Rd3 Stge1 Points'!$B$3:$E$110,4,FALSE),0)</f>
        <v>0</v>
      </c>
      <c r="F98" s="62">
        <f>IFERROR(VLOOKUP(B98,'Rd3 Stge3A Points'!$B$3:$E$113,4,FALSE),0)</f>
        <v>0</v>
      </c>
      <c r="G98" s="62">
        <f>IFERROR(VLOOKUP(B98,'Rd3 Stge3B Points'!$B$3:$E$99,4,FALSE),0)</f>
        <v>0</v>
      </c>
      <c r="H98" s="63">
        <f t="shared" si="2"/>
        <v>0</v>
      </c>
    </row>
    <row r="99" spans="1:8" x14ac:dyDescent="0.25">
      <c r="A99" s="60">
        <v>94</v>
      </c>
      <c r="B99" s="10">
        <v>122</v>
      </c>
      <c r="C99" s="61" t="str">
        <f>VLOOKUP(B99,Riders!$A$2:$F$194,6,FALSE)</f>
        <v>Ryan, MACNICOL</v>
      </c>
      <c r="D99" s="61" t="str">
        <f>VLOOKUP(B99,Riders!$A$2:$F$194,3,FALSE)</f>
        <v>Podium Life p/b Espresso Garage</v>
      </c>
      <c r="E99" s="62">
        <f>IFERROR(VLOOKUP(B99,'Rd3 Stge1 Points'!$B$3:$E$110,4,FALSE),0)</f>
        <v>0</v>
      </c>
      <c r="F99" s="62">
        <f>IFERROR(VLOOKUP(B99,'Rd3 Stge3A Points'!$B$3:$E$113,4,FALSE),0)</f>
        <v>0</v>
      </c>
      <c r="G99" s="62">
        <f>IFERROR(VLOOKUP(B99,'Rd3 Stge3B Points'!$B$3:$E$99,4,FALSE),0)</f>
        <v>0</v>
      </c>
      <c r="H99" s="63">
        <f t="shared" ref="H99:H130" si="3">SUM(E99:G99)</f>
        <v>0</v>
      </c>
    </row>
    <row r="100" spans="1:8" x14ac:dyDescent="0.25">
      <c r="A100" s="60">
        <v>94</v>
      </c>
      <c r="B100" s="10">
        <v>162</v>
      </c>
      <c r="C100" s="61" t="str">
        <f>VLOOKUP(B100,Riders!$A$2:$F$194,6,FALSE)</f>
        <v>John, FREIBERG</v>
      </c>
      <c r="D100" s="61" t="str">
        <f>VLOOKUP(B100,Riders!$A$2:$F$194,3,FALSE)</f>
        <v>Brisbane Camperland</v>
      </c>
      <c r="E100" s="62">
        <f>IFERROR(VLOOKUP(B100,'Rd3 Stge1 Points'!$B$3:$E$110,4,FALSE),0)</f>
        <v>0</v>
      </c>
      <c r="F100" s="62">
        <f>IFERROR(VLOOKUP(B100,'Rd3 Stge3A Points'!$B$3:$E$113,4,FALSE),0)</f>
        <v>0</v>
      </c>
      <c r="G100" s="62">
        <f>IFERROR(VLOOKUP(B100,'Rd3 Stge3B Points'!$B$3:$E$99,4,FALSE),0)</f>
        <v>0</v>
      </c>
      <c r="H100" s="63">
        <f t="shared" si="3"/>
        <v>0</v>
      </c>
    </row>
    <row r="101" spans="1:8" x14ac:dyDescent="0.25">
      <c r="A101" s="60">
        <v>94</v>
      </c>
      <c r="B101" s="10">
        <v>176</v>
      </c>
      <c r="C101" s="61" t="str">
        <f>VLOOKUP(B101,Riders!$A$2:$F$194,6,FALSE)</f>
        <v>Nicholas, JOSEY</v>
      </c>
      <c r="D101" s="61" t="str">
        <f>VLOOKUP(B101,Riders!$A$2:$F$194,3,FALSE)</f>
        <v>Champion System</v>
      </c>
      <c r="E101" s="62">
        <f>IFERROR(VLOOKUP(B101,'Rd3 Stge1 Points'!$B$3:$E$110,4,FALSE),0)</f>
        <v>0</v>
      </c>
      <c r="F101" s="62">
        <f>IFERROR(VLOOKUP(B101,'Rd3 Stge3A Points'!$B$3:$E$113,4,FALSE),0)</f>
        <v>0</v>
      </c>
      <c r="G101" s="62">
        <f>IFERROR(VLOOKUP(B101,'Rd3 Stge3B Points'!$B$3:$E$99,4,FALSE),0)</f>
        <v>0</v>
      </c>
      <c r="H101" s="63">
        <f t="shared" si="3"/>
        <v>0</v>
      </c>
    </row>
    <row r="102" spans="1:8" x14ac:dyDescent="0.25">
      <c r="A102" s="60">
        <v>94</v>
      </c>
      <c r="B102" s="80">
        <v>49</v>
      </c>
      <c r="C102" s="61" t="str">
        <f>VLOOKUP(B102,Riders!$A$2:$F$194,6,FALSE)</f>
        <v>Daniel, SCHEINER</v>
      </c>
      <c r="D102" s="61" t="str">
        <f>VLOOKUP(B102,Riders!$A$2:$F$194,3,FALSE)</f>
        <v>Erdinger Alkoholfrei - fiets Apparel Cycling Team</v>
      </c>
      <c r="E102" s="62">
        <f>IFERROR(VLOOKUP(B102,'Rd3 Stge1 Points'!$B$3:$E$110,4,FALSE),0)</f>
        <v>0</v>
      </c>
      <c r="F102" s="62">
        <f>IFERROR(VLOOKUP(B102,'Rd3 Stge3A Points'!$B$3:$E$113,4,FALSE),0)</f>
        <v>0</v>
      </c>
      <c r="G102" s="62">
        <f>IFERROR(VLOOKUP(B102,'Rd3 Stge3B Points'!$B$3:$E$99,4,FALSE),0)</f>
        <v>0</v>
      </c>
      <c r="H102" s="63">
        <f t="shared" si="3"/>
        <v>0</v>
      </c>
    </row>
    <row r="103" spans="1:8" x14ac:dyDescent="0.25">
      <c r="A103" s="60">
        <v>94</v>
      </c>
      <c r="B103" s="10">
        <v>59</v>
      </c>
      <c r="C103" s="61" t="str">
        <f>VLOOKUP(B103,Riders!$A$2:$F$194,6,FALSE)</f>
        <v>James, BLIGHT</v>
      </c>
      <c r="D103" s="61" t="str">
        <f>VLOOKUP(B103,Riders!$A$2:$F$194,3,FALSE)</f>
        <v>Colliers Racing</v>
      </c>
      <c r="E103" s="62">
        <f>IFERROR(VLOOKUP(B103,'Rd3 Stge1 Points'!$B$3:$E$110,4,FALSE),0)</f>
        <v>0</v>
      </c>
      <c r="F103" s="62">
        <f>IFERROR(VLOOKUP(B103,'Rd3 Stge3A Points'!$B$3:$E$113,4,FALSE),0)</f>
        <v>0</v>
      </c>
      <c r="G103" s="62">
        <f>IFERROR(VLOOKUP(B103,'Rd3 Stge3B Points'!$B$3:$E$99,4,FALSE),0)</f>
        <v>0</v>
      </c>
      <c r="H103" s="63">
        <f t="shared" si="3"/>
        <v>0</v>
      </c>
    </row>
    <row r="104" spans="1:8" x14ac:dyDescent="0.25">
      <c r="A104" s="60">
        <v>94</v>
      </c>
      <c r="B104" s="10">
        <v>87</v>
      </c>
      <c r="C104" s="61" t="str">
        <f>VLOOKUP(B104,Riders!$A$2:$F$194,6,FALSE)</f>
        <v>Clinton, BAIN</v>
      </c>
      <c r="D104" s="61" t="str">
        <f>VLOOKUP(B104,Riders!$A$2:$F$194,3,FALSE)</f>
        <v>Moreton Bay Cycling Club</v>
      </c>
      <c r="E104" s="62">
        <f>IFERROR(VLOOKUP(B104,'Rd3 Stge1 Points'!$B$3:$E$110,4,FALSE),0)</f>
        <v>0</v>
      </c>
      <c r="F104" s="62">
        <f>IFERROR(VLOOKUP(B104,'Rd3 Stge3A Points'!$B$3:$E$113,4,FALSE),0)</f>
        <v>0</v>
      </c>
      <c r="G104" s="62">
        <f>IFERROR(VLOOKUP(B104,'Rd3 Stge3B Points'!$B$3:$E$99,4,FALSE),0)</f>
        <v>0</v>
      </c>
      <c r="H104" s="63">
        <f t="shared" si="3"/>
        <v>0</v>
      </c>
    </row>
    <row r="105" spans="1:8" x14ac:dyDescent="0.25">
      <c r="A105" s="60">
        <v>94</v>
      </c>
      <c r="B105" s="10">
        <v>112</v>
      </c>
      <c r="C105" s="61" t="str">
        <f>VLOOKUP(B105,Riders!$A$2:$F$194,6,FALSE)</f>
        <v>Alex, GRUNKE</v>
      </c>
      <c r="D105" s="61" t="str">
        <f>VLOOKUP(B105,Riders!$A$2:$F$194,3,FALSE)</f>
        <v>Data#3 Cisco p/b Scody</v>
      </c>
      <c r="E105" s="62">
        <f>IFERROR(VLOOKUP(B105,'Rd3 Stge1 Points'!$B$3:$E$110,4,FALSE),0)</f>
        <v>0</v>
      </c>
      <c r="F105" s="62">
        <f>IFERROR(VLOOKUP(B105,'Rd3 Stge3A Points'!$B$3:$E$113,4,FALSE),0)</f>
        <v>0</v>
      </c>
      <c r="G105" s="62">
        <f>IFERROR(VLOOKUP(B105,'Rd3 Stge3B Points'!$B$3:$E$99,4,FALSE),0)</f>
        <v>0</v>
      </c>
      <c r="H105" s="63">
        <f t="shared" si="3"/>
        <v>0</v>
      </c>
    </row>
    <row r="106" spans="1:8" x14ac:dyDescent="0.25">
      <c r="A106" s="60">
        <v>94</v>
      </c>
      <c r="B106" s="10">
        <v>13</v>
      </c>
      <c r="C106" s="61" t="str">
        <f>VLOOKUP(B106,Riders!$A$2:$F$194,6,FALSE)</f>
        <v>Brendon, WOODESON</v>
      </c>
      <c r="D106" s="61" t="str">
        <f>VLOOKUP(B106,Riders!$A$2:$F$194,3,FALSE)</f>
        <v>Mipela Geo Solutions Altitude Race Team</v>
      </c>
      <c r="E106" s="62">
        <f>IFERROR(VLOOKUP(B106,'Rd3 Stge1 Points'!$B$3:$E$110,4,FALSE),0)</f>
        <v>0</v>
      </c>
      <c r="F106" s="62">
        <f>IFERROR(VLOOKUP(B106,'Rd3 Stge3A Points'!$B$3:$E$113,4,FALSE),0)</f>
        <v>0</v>
      </c>
      <c r="G106" s="62">
        <f>IFERROR(VLOOKUP(B106,'Rd3 Stge3B Points'!$B$3:$E$99,4,FALSE),0)</f>
        <v>0</v>
      </c>
      <c r="H106" s="63">
        <f t="shared" si="3"/>
        <v>0</v>
      </c>
    </row>
    <row r="107" spans="1:8" x14ac:dyDescent="0.25">
      <c r="A107" s="60">
        <v>94</v>
      </c>
      <c r="B107" s="10">
        <v>77</v>
      </c>
      <c r="C107" s="61" t="str">
        <f>VLOOKUP(B107,Riders!$A$2:$F$194,6,FALSE)</f>
        <v>Mitch, SUTTON</v>
      </c>
      <c r="D107" s="61" t="str">
        <f>VLOOKUP(B107,Riders!$A$2:$F$194,3,FALSE)</f>
        <v>Campos Cycling Team</v>
      </c>
      <c r="E107" s="62">
        <f>IFERROR(VLOOKUP(B107,'Rd3 Stge1 Points'!$B$3:$E$110,4,FALSE),0)</f>
        <v>0</v>
      </c>
      <c r="F107" s="62">
        <f>IFERROR(VLOOKUP(B107,'Rd3 Stge3A Points'!$B$3:$E$113,4,FALSE),0)</f>
        <v>0</v>
      </c>
      <c r="G107" s="62">
        <f>IFERROR(VLOOKUP(B107,'Rd3 Stge3B Points'!$B$3:$E$99,4,FALSE),0)</f>
        <v>0</v>
      </c>
      <c r="H107" s="63">
        <f t="shared" si="3"/>
        <v>0</v>
      </c>
    </row>
    <row r="108" spans="1:8" x14ac:dyDescent="0.25">
      <c r="A108" s="60">
        <v>94</v>
      </c>
      <c r="B108" s="80">
        <v>152</v>
      </c>
      <c r="C108" s="61" t="str">
        <f>VLOOKUP(B108,Riders!$A$2:$F$194,6,FALSE)</f>
        <v>Jackson, WARDROP</v>
      </c>
      <c r="D108" s="61" t="str">
        <f>VLOOKUP(B108,Riders!$A$2:$F$194,3,FALSE)</f>
        <v>McDonalds Downunder</v>
      </c>
      <c r="E108" s="62">
        <f>IFERROR(VLOOKUP(B108,'Rd3 Stge1 Points'!$B$3:$E$110,4,FALSE),0)</f>
        <v>0</v>
      </c>
      <c r="F108" s="62">
        <f>IFERROR(VLOOKUP(B108,'Rd3 Stge3A Points'!$B$3:$E$113,4,FALSE),0)</f>
        <v>0</v>
      </c>
      <c r="G108" s="62">
        <f>IFERROR(VLOOKUP(B108,'Rd3 Stge3B Points'!$B$3:$E$99,4,FALSE),0)</f>
        <v>0</v>
      </c>
      <c r="H108" s="63">
        <f t="shared" si="3"/>
        <v>0</v>
      </c>
    </row>
  </sheetData>
  <sortState ref="B3:H108">
    <sortCondition descending="1" ref="H3:H108"/>
  </sortState>
  <mergeCells count="1">
    <mergeCell ref="A1:H1"/>
  </mergeCells>
  <pageMargins left="0.25" right="0.25" top="0.75" bottom="0.75" header="0.3" footer="0.3"/>
  <pageSetup paperSize="9" scale="81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view="pageBreakPreview" zoomScaleNormal="100" zoomScaleSheetLayoutView="100" workbookViewId="0">
      <selection activeCell="D149" sqref="D149"/>
    </sheetView>
  </sheetViews>
  <sheetFormatPr defaultRowHeight="15" x14ac:dyDescent="0.25"/>
  <cols>
    <col min="1" max="1" width="5.7109375" bestFit="1" customWidth="1"/>
    <col min="2" max="2" width="4.42578125" style="10" customWidth="1"/>
    <col min="3" max="3" width="23.7109375" style="11" bestFit="1" customWidth="1"/>
    <col min="4" max="4" width="60" customWidth="1"/>
    <col min="5" max="5" width="9.28515625" style="52" customWidth="1"/>
    <col min="6" max="6" width="6.28515625" customWidth="1"/>
    <col min="7" max="7" width="6.28515625" style="52" customWidth="1"/>
    <col min="8" max="8" width="7.42578125" style="52" customWidth="1"/>
    <col min="9" max="9" width="7.5703125" style="39" customWidth="1"/>
    <col min="10" max="10" width="8.7109375" customWidth="1"/>
  </cols>
  <sheetData>
    <row r="1" spans="1:10" ht="18.75" x14ac:dyDescent="0.3">
      <c r="A1" s="81" t="s">
        <v>437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" customHeight="1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58" t="s">
        <v>343</v>
      </c>
      <c r="F2" s="58" t="s">
        <v>187</v>
      </c>
      <c r="G2" s="58" t="s">
        <v>434</v>
      </c>
      <c r="H2" s="58" t="s">
        <v>436</v>
      </c>
      <c r="I2" s="58" t="s">
        <v>435</v>
      </c>
      <c r="J2" s="58" t="s">
        <v>0</v>
      </c>
    </row>
    <row r="3" spans="1:10" x14ac:dyDescent="0.25">
      <c r="A3" s="60"/>
      <c r="B3" s="64">
        <v>158</v>
      </c>
      <c r="C3" s="61" t="str">
        <f>VLOOKUP(B3,Riders!$A$2:$F$194,6,FALSE)</f>
        <v>Troy, HERFOS</v>
      </c>
      <c r="D3" s="61" t="str">
        <f>VLOOKUP(B3,Riders!$A$2:$F$194,3,FALSE)</f>
        <v>McDonalds Downunder</v>
      </c>
      <c r="E3" s="64" t="str">
        <f>VLOOKUP(B3,Riders!$A$2:$G$194,7,FALSE)</f>
        <v>Elite</v>
      </c>
      <c r="F3" s="62">
        <v>261</v>
      </c>
      <c r="G3" s="62">
        <f>IFERROR(VLOOKUP(B3,'Rd3 Stge1 Points'!$B$3:$E$110,4,FALSE),0)</f>
        <v>45</v>
      </c>
      <c r="H3" s="62">
        <f>IFERROR(VLOOKUP(B3,'Rd3 Stge3A Points'!$B$3:$E$113,4,FALSE),0)</f>
        <v>33</v>
      </c>
      <c r="I3" s="62">
        <f>IFERROR(VLOOKUP(B3,'Rd3 Stge3B Points'!$B$3:$E$99,4,FALSE),0)</f>
        <v>0</v>
      </c>
      <c r="J3" s="63">
        <f t="shared" ref="J3:J66" si="0">SUM(F3:I3)</f>
        <v>339</v>
      </c>
    </row>
    <row r="4" spans="1:10" x14ac:dyDescent="0.25">
      <c r="A4" s="60"/>
      <c r="B4" s="64">
        <v>73</v>
      </c>
      <c r="C4" s="61" t="str">
        <f>VLOOKUP(B4,Riders!$A$2:$F$194,6,FALSE)</f>
        <v>Manolo, ZANELLA</v>
      </c>
      <c r="D4" s="61" t="str">
        <f>VLOOKUP(B4,Riders!$A$2:$F$194,3,FALSE)</f>
        <v>Campos Cycling Team</v>
      </c>
      <c r="E4" s="64" t="str">
        <f>VLOOKUP(B4,Riders!$A$2:$G$194,7,FALSE)</f>
        <v>Elite</v>
      </c>
      <c r="F4" s="62">
        <v>183</v>
      </c>
      <c r="G4" s="62">
        <f>IFERROR(VLOOKUP(B4,'Rd3 Stge1 Points'!$B$3:$E$110,4,FALSE),0)</f>
        <v>42</v>
      </c>
      <c r="H4" s="62">
        <f>IFERROR(VLOOKUP(B4,'Rd3 Stge3A Points'!$B$3:$E$113,4,FALSE),0)</f>
        <v>31</v>
      </c>
      <c r="I4" s="62">
        <f>IFERROR(VLOOKUP(B4,'Rd3 Stge3B Points'!$B$3:$E$99,4,FALSE),0)</f>
        <v>0</v>
      </c>
      <c r="J4" s="63">
        <f t="shared" si="0"/>
        <v>256</v>
      </c>
    </row>
    <row r="5" spans="1:10" x14ac:dyDescent="0.25">
      <c r="A5" s="60"/>
      <c r="B5" s="64">
        <v>121</v>
      </c>
      <c r="C5" s="61" t="str">
        <f>VLOOKUP(B5,Riders!$A$2:$F$194,6,FALSE)</f>
        <v>Sean, TRAINOR</v>
      </c>
      <c r="D5" s="61" t="str">
        <f>VLOOKUP(B5,Riders!$A$2:$F$194,3,FALSE)</f>
        <v>Podium Life p/b Espresso Garage</v>
      </c>
      <c r="E5" s="64" t="str">
        <f>VLOOKUP(B5,Riders!$A$2:$G$194,7,FALSE)</f>
        <v>Elite</v>
      </c>
      <c r="F5" s="62">
        <v>176</v>
      </c>
      <c r="G5" s="62">
        <f>IFERROR(VLOOKUP(B5,'Rd3 Stge1 Points'!$B$3:$E$110,4,FALSE),0)</f>
        <v>36</v>
      </c>
      <c r="H5" s="62">
        <f>IFERROR(VLOOKUP(B5,'Rd3 Stge3A Points'!$B$3:$E$113,4,FALSE),0)</f>
        <v>29</v>
      </c>
      <c r="I5" s="62">
        <f>IFERROR(VLOOKUP(B5,'Rd3 Stge3B Points'!$B$3:$E$99,4,FALSE),0)</f>
        <v>0</v>
      </c>
      <c r="J5" s="63">
        <f t="shared" si="0"/>
        <v>241</v>
      </c>
    </row>
    <row r="6" spans="1:10" x14ac:dyDescent="0.25">
      <c r="A6" s="60"/>
      <c r="B6" s="40">
        <v>116</v>
      </c>
      <c r="C6" s="61" t="str">
        <f>VLOOKUP(B6,Riders!$A$2:$F$194,6,FALSE)</f>
        <v>Dylan, NEWBERY</v>
      </c>
      <c r="D6" s="61" t="str">
        <f>VLOOKUP(B6,Riders!$A$2:$F$194,3,FALSE)</f>
        <v>Data#3 Cisco p/b Scody</v>
      </c>
      <c r="E6" s="64" t="str">
        <f>VLOOKUP(B6,Riders!$A$2:$G$194,7,FALSE)</f>
        <v>U23</v>
      </c>
      <c r="F6" s="40">
        <v>92</v>
      </c>
      <c r="G6" s="62">
        <f>IFERROR(VLOOKUP(B6,'Rd3 Stge1 Points'!$B$3:$E$110,4,FALSE),0)</f>
        <v>80</v>
      </c>
      <c r="H6" s="62">
        <f>IFERROR(VLOOKUP(B6,'Rd3 Stge3A Points'!$B$3:$E$113,4,FALSE),0)</f>
        <v>30</v>
      </c>
      <c r="I6" s="62">
        <f>IFERROR(VLOOKUP(B6,'Rd3 Stge3B Points'!$B$3:$E$99,4,FALSE),0)</f>
        <v>0</v>
      </c>
      <c r="J6" s="63">
        <f t="shared" si="0"/>
        <v>202</v>
      </c>
    </row>
    <row r="7" spans="1:10" x14ac:dyDescent="0.25">
      <c r="A7" s="60"/>
      <c r="B7" s="64">
        <v>101</v>
      </c>
      <c r="C7" s="61" t="str">
        <f>VLOOKUP(B7,Riders!$A$2:$F$194,6,FALSE)</f>
        <v>Correy, EDMED</v>
      </c>
      <c r="D7" s="61" t="str">
        <f>VLOOKUP(B7,Riders!$A$2:$F$194,3,FALSE)</f>
        <v>Balmoral Elite Team sponsored by O'Donnel Legal and EPIC Assist</v>
      </c>
      <c r="E7" s="64" t="str">
        <f>VLOOKUP(B7,Riders!$A$2:$G$194,7,FALSE)</f>
        <v>Master</v>
      </c>
      <c r="F7" s="62">
        <v>132</v>
      </c>
      <c r="G7" s="62">
        <f>IFERROR(VLOOKUP(B7,'Rd3 Stge1 Points'!$B$3:$E$110,4,FALSE),0)</f>
        <v>38</v>
      </c>
      <c r="H7" s="62">
        <f>IFERROR(VLOOKUP(B7,'Rd3 Stge3A Points'!$B$3:$E$113,4,FALSE),0)</f>
        <v>2</v>
      </c>
      <c r="I7" s="62">
        <f>IFERROR(VLOOKUP(B7,'Rd3 Stge3B Points'!$B$3:$E$99,4,FALSE),0)</f>
        <v>0</v>
      </c>
      <c r="J7" s="63">
        <f t="shared" si="0"/>
        <v>172</v>
      </c>
    </row>
    <row r="8" spans="1:10" x14ac:dyDescent="0.25">
      <c r="A8" s="60"/>
      <c r="B8" s="40">
        <v>115</v>
      </c>
      <c r="C8" s="61" t="str">
        <f>VLOOKUP(B8,Riders!$A$2:$F$194,6,FALSE)</f>
        <v>Samuel, VOLKERS</v>
      </c>
      <c r="D8" s="61" t="str">
        <f>VLOOKUP(B8,Riders!$A$2:$F$194,3,FALSE)</f>
        <v>Data#3 Cisco p/b Scody</v>
      </c>
      <c r="E8" s="64" t="str">
        <f>VLOOKUP(B8,Riders!$A$2:$G$194,7,FALSE)</f>
        <v>Elite</v>
      </c>
      <c r="F8" s="40">
        <v>56</v>
      </c>
      <c r="G8" s="62">
        <f>IFERROR(VLOOKUP(B8,'Rd3 Stge1 Points'!$B$3:$E$110,4,FALSE),0)</f>
        <v>60</v>
      </c>
      <c r="H8" s="62">
        <f>IFERROR(VLOOKUP(B8,'Rd3 Stge3A Points'!$B$3:$E$113,4,FALSE),0)</f>
        <v>45</v>
      </c>
      <c r="I8" s="62">
        <f>IFERROR(VLOOKUP(B8,'Rd3 Stge3B Points'!$B$3:$E$99,4,FALSE),0)</f>
        <v>0</v>
      </c>
      <c r="J8" s="63">
        <f t="shared" si="0"/>
        <v>161</v>
      </c>
    </row>
    <row r="9" spans="1:10" x14ac:dyDescent="0.25">
      <c r="A9" s="60"/>
      <c r="B9" s="64">
        <v>143</v>
      </c>
      <c r="C9" s="61" t="str">
        <f>VLOOKUP(B9,Riders!$A$2:$F$194,6,FALSE)</f>
        <v>Lee, MASTERS</v>
      </c>
      <c r="D9" s="61" t="str">
        <f>VLOOKUP(B9,Riders!$A$2:$F$194,3,FALSE)</f>
        <v>Intervelo p/b Fitzroy Island</v>
      </c>
      <c r="E9" s="64" t="str">
        <f>VLOOKUP(B9,Riders!$A$2:$G$194,7,FALSE)</f>
        <v>Elite</v>
      </c>
      <c r="F9" s="62">
        <v>112</v>
      </c>
      <c r="G9" s="62">
        <f>IFERROR(VLOOKUP(B9,'Rd3 Stge1 Points'!$B$3:$E$110,4,FALSE),0)</f>
        <v>37</v>
      </c>
      <c r="H9" s="62">
        <f>IFERROR(VLOOKUP(B9,'Rd3 Stge3A Points'!$B$3:$E$113,4,FALSE),0)</f>
        <v>10</v>
      </c>
      <c r="I9" s="62">
        <f>IFERROR(VLOOKUP(B9,'Rd3 Stge3B Points'!$B$3:$E$99,4,FALSE),0)</f>
        <v>0</v>
      </c>
      <c r="J9" s="63">
        <f t="shared" si="0"/>
        <v>159</v>
      </c>
    </row>
    <row r="10" spans="1:10" x14ac:dyDescent="0.25">
      <c r="A10" s="60"/>
      <c r="B10" s="40">
        <v>81</v>
      </c>
      <c r="C10" s="61" t="str">
        <f>VLOOKUP(B10,Riders!$A$2:$F$194,6,FALSE)</f>
        <v>Matt, RYAN</v>
      </c>
      <c r="D10" s="61" t="str">
        <f>VLOOKUP(B10,Riders!$A$2:$F$194,3,FALSE)</f>
        <v>Moreton Bay Cycling Club</v>
      </c>
      <c r="E10" s="64" t="str">
        <f>VLOOKUP(B10,Riders!$A$2:$G$194,7,FALSE)</f>
        <v>Master</v>
      </c>
      <c r="F10" s="62">
        <v>107</v>
      </c>
      <c r="G10" s="62">
        <f>IFERROR(VLOOKUP(B10,'Rd3 Stge1 Points'!$B$3:$E$110,4,FALSE),0)</f>
        <v>5</v>
      </c>
      <c r="H10" s="62">
        <f>IFERROR(VLOOKUP(B10,'Rd3 Stge3A Points'!$B$3:$E$113,4,FALSE),0)</f>
        <v>26</v>
      </c>
      <c r="I10" s="62">
        <f>IFERROR(VLOOKUP(B10,'Rd3 Stge3B Points'!$B$3:$E$99,4,FALSE),0)</f>
        <v>0</v>
      </c>
      <c r="J10" s="63">
        <f t="shared" si="0"/>
        <v>138</v>
      </c>
    </row>
    <row r="11" spans="1:10" x14ac:dyDescent="0.25">
      <c r="A11" s="60"/>
      <c r="B11" s="40">
        <v>40</v>
      </c>
      <c r="C11" s="61" t="str">
        <f>VLOOKUP(B11,Riders!$A$2:$F$194,6,FALSE)</f>
        <v>Ryan, CAVANAGH</v>
      </c>
      <c r="D11" s="61" t="str">
        <f>VLOOKUP(B11,Riders!$A$2:$F$194,3,FALSE)</f>
        <v>Giant Rockhampton</v>
      </c>
      <c r="E11" s="64" t="str">
        <f>VLOOKUP(B11,Riders!$A$2:$G$194,7,FALSE)</f>
        <v>U23</v>
      </c>
      <c r="F11" s="40">
        <v>134</v>
      </c>
      <c r="G11" s="62">
        <f>IFERROR(VLOOKUP(B11,'Rd3 Stge1 Points'!$B$3:$E$110,4,FALSE),0)</f>
        <v>0</v>
      </c>
      <c r="H11" s="62">
        <f>IFERROR(VLOOKUP(B11,'Rd3 Stge3A Points'!$B$3:$E$113,4,FALSE),0)</f>
        <v>0</v>
      </c>
      <c r="I11" s="62">
        <f>IFERROR(VLOOKUP(B11,'Rd3 Stge3B Points'!$B$3:$E$99,4,FALSE),0)</f>
        <v>0</v>
      </c>
      <c r="J11" s="63">
        <f t="shared" si="0"/>
        <v>134</v>
      </c>
    </row>
    <row r="12" spans="1:10" x14ac:dyDescent="0.25">
      <c r="A12" s="60"/>
      <c r="B12" s="64">
        <v>114</v>
      </c>
      <c r="C12" s="61" t="str">
        <f>VLOOKUP(B12,Riders!$A$2:$F$194,6,FALSE)</f>
        <v>Thomas, HUBBARD</v>
      </c>
      <c r="D12" s="61" t="str">
        <f>VLOOKUP(B12,Riders!$A$2:$F$194,3,FALSE)</f>
        <v>Data#3 Cisco p/b Scody</v>
      </c>
      <c r="E12" s="64" t="str">
        <f>VLOOKUP(B12,Riders!$A$2:$G$194,7,FALSE)</f>
        <v>Elite</v>
      </c>
      <c r="F12" s="62"/>
      <c r="G12" s="62">
        <f>IFERROR(VLOOKUP(B12,'Rd3 Stge1 Points'!$B$3:$E$110,4,FALSE),0)</f>
        <v>100</v>
      </c>
      <c r="H12" s="62">
        <f>IFERROR(VLOOKUP(B12,'Rd3 Stge3A Points'!$B$3:$E$113,4,FALSE),0)</f>
        <v>32</v>
      </c>
      <c r="I12" s="62">
        <f>IFERROR(VLOOKUP(B12,'Rd3 Stge3B Points'!$B$3:$E$99,4,FALSE),0)</f>
        <v>0</v>
      </c>
      <c r="J12" s="63">
        <f t="shared" si="0"/>
        <v>132</v>
      </c>
    </row>
    <row r="13" spans="1:10" x14ac:dyDescent="0.25">
      <c r="A13" s="60"/>
      <c r="B13" s="40">
        <v>153</v>
      </c>
      <c r="C13" s="61" t="str">
        <f>VLOOKUP(B13,Riders!$A$2:$F$194,6,FALSE)</f>
        <v>Bradley, SODEN</v>
      </c>
      <c r="D13" s="61" t="str">
        <f>VLOOKUP(B13,Riders!$A$2:$F$194,3,FALSE)</f>
        <v>McDonalds Downunder</v>
      </c>
      <c r="E13" s="64" t="str">
        <f>VLOOKUP(B13,Riders!$A$2:$G$194,7,FALSE)</f>
        <v>U23</v>
      </c>
      <c r="F13" s="62">
        <v>129</v>
      </c>
      <c r="G13" s="62">
        <f>IFERROR(VLOOKUP(B13,'Rd3 Stge1 Points'!$B$3:$E$110,4,FALSE),0)</f>
        <v>0</v>
      </c>
      <c r="H13" s="62">
        <f>IFERROR(VLOOKUP(B13,'Rd3 Stge3A Points'!$B$3:$E$113,4,FALSE),0)</f>
        <v>0</v>
      </c>
      <c r="I13" s="62">
        <f>IFERROR(VLOOKUP(B13,'Rd3 Stge3B Points'!$B$3:$E$99,4,FALSE),0)</f>
        <v>0</v>
      </c>
      <c r="J13" s="63">
        <f t="shared" si="0"/>
        <v>129</v>
      </c>
    </row>
    <row r="14" spans="1:10" x14ac:dyDescent="0.25">
      <c r="A14" s="60"/>
      <c r="B14" s="64">
        <v>44</v>
      </c>
      <c r="C14" s="61" t="str">
        <f>VLOOKUP(B14,Riders!$A$2:$F$194,6,FALSE)</f>
        <v>David, MCADAM</v>
      </c>
      <c r="D14" s="61" t="str">
        <f>VLOOKUP(B14,Riders!$A$2:$F$194,3,FALSE)</f>
        <v>Erdinger Alkoholfrei - fiets Apparel Cycling Team</v>
      </c>
      <c r="E14" s="64" t="str">
        <f>VLOOKUP(B14,Riders!$A$2:$G$194,7,FALSE)</f>
        <v>Master</v>
      </c>
      <c r="F14" s="62">
        <v>104</v>
      </c>
      <c r="G14" s="62">
        <f>IFERROR(VLOOKUP(B14,'Rd3 Stge1 Points'!$B$3:$E$110,4,FALSE),0)</f>
        <v>5</v>
      </c>
      <c r="H14" s="62">
        <f>IFERROR(VLOOKUP(B14,'Rd3 Stge3A Points'!$B$3:$E$113,4,FALSE),0)</f>
        <v>20</v>
      </c>
      <c r="I14" s="62">
        <f>IFERROR(VLOOKUP(B14,'Rd3 Stge3B Points'!$B$3:$E$99,4,FALSE),0)</f>
        <v>0</v>
      </c>
      <c r="J14" s="63">
        <f t="shared" si="0"/>
        <v>129</v>
      </c>
    </row>
    <row r="15" spans="1:10" x14ac:dyDescent="0.25">
      <c r="A15" s="60"/>
      <c r="B15" s="64">
        <v>74</v>
      </c>
      <c r="C15" s="61" t="str">
        <f>VLOOKUP(B15,Riders!$A$2:$F$194,6,FALSE)</f>
        <v>Chris, MYATT</v>
      </c>
      <c r="D15" s="61" t="str">
        <f>VLOOKUP(B15,Riders!$A$2:$F$194,3,FALSE)</f>
        <v>Campos Cycling Team</v>
      </c>
      <c r="E15" s="64" t="str">
        <f>VLOOKUP(B15,Riders!$A$2:$G$194,7,FALSE)</f>
        <v>Elite</v>
      </c>
      <c r="F15" s="62">
        <v>65</v>
      </c>
      <c r="G15" s="62">
        <f>IFERROR(VLOOKUP(B15,'Rd3 Stge1 Points'!$B$3:$E$110,4,FALSE),0)</f>
        <v>21</v>
      </c>
      <c r="H15" s="62">
        <f>IFERROR(VLOOKUP(B15,'Rd3 Stge3A Points'!$B$3:$E$113,4,FALSE),0)</f>
        <v>34</v>
      </c>
      <c r="I15" s="62">
        <f>IFERROR(VLOOKUP(B15,'Rd3 Stge3B Points'!$B$3:$E$99,4,FALSE),0)</f>
        <v>0</v>
      </c>
      <c r="J15" s="63">
        <f t="shared" si="0"/>
        <v>120</v>
      </c>
    </row>
    <row r="16" spans="1:10" ht="17.25" customHeight="1" x14ac:dyDescent="0.25">
      <c r="A16" s="60"/>
      <c r="B16" s="64">
        <v>164</v>
      </c>
      <c r="C16" s="61" t="str">
        <f>VLOOKUP(B16,Riders!$A$2:$F$194,6,FALSE)</f>
        <v>Ryan, MACANALLY</v>
      </c>
      <c r="D16" s="61" t="str">
        <f>VLOOKUP(B16,Riders!$A$2:$F$194,3,FALSE)</f>
        <v>Brisbane Camperland</v>
      </c>
      <c r="E16" s="64" t="str">
        <f>VLOOKUP(B16,Riders!$A$2:$G$194,7,FALSE)</f>
        <v>Elite</v>
      </c>
      <c r="F16" s="62">
        <v>107</v>
      </c>
      <c r="G16" s="62">
        <f>IFERROR(VLOOKUP(B16,'Rd3 Stge1 Points'!$B$3:$E$110,4,FALSE),0)</f>
        <v>0</v>
      </c>
      <c r="H16" s="62">
        <f>IFERROR(VLOOKUP(B16,'Rd3 Stge3A Points'!$B$3:$E$113,4,FALSE),0)</f>
        <v>0</v>
      </c>
      <c r="I16" s="62">
        <f>IFERROR(VLOOKUP(B16,'Rd3 Stge3B Points'!$B$3:$E$99,4,FALSE),0)</f>
        <v>0</v>
      </c>
      <c r="J16" s="63">
        <f t="shared" si="0"/>
        <v>107</v>
      </c>
    </row>
    <row r="17" spans="1:10" x14ac:dyDescent="0.25">
      <c r="A17" s="60"/>
      <c r="B17" s="64">
        <v>161</v>
      </c>
      <c r="C17" s="61" t="str">
        <f>VLOOKUP(B17,Riders!$A$2:$F$194,6,FALSE)</f>
        <v>Kaden, GROVES</v>
      </c>
      <c r="D17" s="61" t="str">
        <f>VLOOKUP(B17,Riders!$A$2:$F$194,3,FALSE)</f>
        <v>Brisbane Camperland</v>
      </c>
      <c r="E17" s="64" t="str">
        <f>VLOOKUP(B17,Riders!$A$2:$G$194,7,FALSE)</f>
        <v>U23</v>
      </c>
      <c r="F17" s="62">
        <v>65</v>
      </c>
      <c r="G17" s="62">
        <f>IFERROR(VLOOKUP(B17,'Rd3 Stge1 Points'!$B$3:$E$110,4,FALSE),0)</f>
        <v>28</v>
      </c>
      <c r="H17" s="62">
        <f>IFERROR(VLOOKUP(B17,'Rd3 Stge3A Points'!$B$3:$E$113,4,FALSE),0)</f>
        <v>13</v>
      </c>
      <c r="I17" s="62">
        <f>IFERROR(VLOOKUP(B17,'Rd3 Stge3B Points'!$B$3:$E$99,4,FALSE),0)</f>
        <v>0</v>
      </c>
      <c r="J17" s="63">
        <f t="shared" si="0"/>
        <v>106</v>
      </c>
    </row>
    <row r="18" spans="1:10" x14ac:dyDescent="0.25">
      <c r="A18" s="60"/>
      <c r="B18" s="64">
        <v>31</v>
      </c>
      <c r="C18" s="61" t="str">
        <f>VLOOKUP(B18,Riders!$A$2:$F$194,6,FALSE)</f>
        <v>Jesse, KERRISON</v>
      </c>
      <c r="D18" s="61" t="str">
        <f>VLOOKUP(B18,Riders!$A$2:$F$194,3,FALSE)</f>
        <v>Giant Rockhampton</v>
      </c>
      <c r="E18" s="64" t="str">
        <f>VLOOKUP(B18,Riders!$A$2:$G$194,7,FALSE)</f>
        <v>U23</v>
      </c>
      <c r="F18" s="62">
        <v>100</v>
      </c>
      <c r="G18" s="62">
        <f>IFERROR(VLOOKUP(B18,'Rd3 Stge1 Points'!$B$3:$E$110,4,FALSE),0)</f>
        <v>0</v>
      </c>
      <c r="H18" s="62">
        <f>IFERROR(VLOOKUP(B18,'Rd3 Stge3A Points'!$B$3:$E$113,4,FALSE),0)</f>
        <v>0</v>
      </c>
      <c r="I18" s="62">
        <f>IFERROR(VLOOKUP(B18,'Rd3 Stge3B Points'!$B$3:$E$99,4,FALSE),0)</f>
        <v>0</v>
      </c>
      <c r="J18" s="63">
        <f t="shared" si="0"/>
        <v>100</v>
      </c>
    </row>
    <row r="19" spans="1:10" x14ac:dyDescent="0.25">
      <c r="A19" s="60"/>
      <c r="B19" s="64">
        <v>154</v>
      </c>
      <c r="C19" s="61" t="str">
        <f>VLOOKUP(B19,Riders!$A$2:$F$194,6,FALSE)</f>
        <v>Mitchell, MAYCOCK</v>
      </c>
      <c r="D19" s="61" t="str">
        <f>VLOOKUP(B19,Riders!$A$2:$F$194,3,FALSE)</f>
        <v>McDonalds Downunder</v>
      </c>
      <c r="E19" s="64" t="str">
        <f>VLOOKUP(B19,Riders!$A$2:$G$194,7,FALSE)</f>
        <v>U23</v>
      </c>
      <c r="F19" s="62">
        <v>66</v>
      </c>
      <c r="G19" s="62">
        <f>IFERROR(VLOOKUP(B19,'Rd3 Stge1 Points'!$B$3:$E$110,4,FALSE),0)</f>
        <v>5</v>
      </c>
      <c r="H19" s="62">
        <f>IFERROR(VLOOKUP(B19,'Rd3 Stge3A Points'!$B$3:$E$113,4,FALSE),0)</f>
        <v>27</v>
      </c>
      <c r="I19" s="62">
        <f>IFERROR(VLOOKUP(B19,'Rd3 Stge3B Points'!$B$3:$E$99,4,FALSE),0)</f>
        <v>0</v>
      </c>
      <c r="J19" s="63">
        <f t="shared" si="0"/>
        <v>98</v>
      </c>
    </row>
    <row r="20" spans="1:10" x14ac:dyDescent="0.25">
      <c r="A20" s="60"/>
      <c r="B20" s="64">
        <v>51</v>
      </c>
      <c r="C20" s="61" t="str">
        <f>VLOOKUP(B20,Riders!$A$2:$F$194,6,FALSE)</f>
        <v>Richard, MACAVOY</v>
      </c>
      <c r="D20" s="61" t="str">
        <f>VLOOKUP(B20,Riders!$A$2:$F$194,3,FALSE)</f>
        <v>Colliers Racing</v>
      </c>
      <c r="E20" s="64" t="str">
        <f>VLOOKUP(B20,Riders!$A$2:$G$194,7,FALSE)</f>
        <v>Master</v>
      </c>
      <c r="F20" s="62">
        <v>62</v>
      </c>
      <c r="G20" s="62">
        <f>IFERROR(VLOOKUP(B20,'Rd3 Stge1 Points'!$B$3:$E$110,4,FALSE),0)</f>
        <v>17</v>
      </c>
      <c r="H20" s="62">
        <f>IFERROR(VLOOKUP(B20,'Rd3 Stge3A Points'!$B$3:$E$113,4,FALSE),0)</f>
        <v>0</v>
      </c>
      <c r="I20" s="62">
        <f>IFERROR(VLOOKUP(B20,'Rd3 Stge3B Points'!$B$3:$E$99,4,FALSE),0)</f>
        <v>18</v>
      </c>
      <c r="J20" s="63">
        <f t="shared" si="0"/>
        <v>97</v>
      </c>
    </row>
    <row r="21" spans="1:10" x14ac:dyDescent="0.25">
      <c r="A21" s="60"/>
      <c r="B21" s="64">
        <v>144</v>
      </c>
      <c r="C21" s="61" t="str">
        <f>VLOOKUP(B21,Riders!$A$2:$F$194,6,FALSE)</f>
        <v>Craig, CORE</v>
      </c>
      <c r="D21" s="61" t="str">
        <f>VLOOKUP(B21,Riders!$A$2:$F$194,3,FALSE)</f>
        <v>Intervelo p/b Fitzroy Island</v>
      </c>
      <c r="E21" s="64" t="str">
        <f>VLOOKUP(B21,Riders!$A$2:$G$194,7,FALSE)</f>
        <v>Elite</v>
      </c>
      <c r="F21" s="62">
        <v>48</v>
      </c>
      <c r="G21" s="62">
        <f>IFERROR(VLOOKUP(B21,'Rd3 Stge1 Points'!$B$3:$E$110,4,FALSE),0)</f>
        <v>23</v>
      </c>
      <c r="H21" s="62">
        <f>IFERROR(VLOOKUP(B21,'Rd3 Stge3A Points'!$B$3:$E$113,4,FALSE),0)</f>
        <v>0</v>
      </c>
      <c r="I21" s="62">
        <f>IFERROR(VLOOKUP(B21,'Rd3 Stge3B Points'!$B$3:$E$99,4,FALSE),0)</f>
        <v>25</v>
      </c>
      <c r="J21" s="63">
        <f t="shared" si="0"/>
        <v>96</v>
      </c>
    </row>
    <row r="22" spans="1:10" x14ac:dyDescent="0.25">
      <c r="A22" s="60"/>
      <c r="B22" s="64">
        <v>21</v>
      </c>
      <c r="C22" s="61" t="str">
        <f>VLOOKUP(B22,Riders!$A$2:$F$194,6,FALSE)</f>
        <v>Kyle, MARWOOD</v>
      </c>
      <c r="D22" s="61" t="str">
        <f>VLOOKUP(B22,Riders!$A$2:$F$194,3,FALSE)</f>
        <v>Living Here Cycling Team Powered by Sedgman and Hitachi</v>
      </c>
      <c r="E22" s="64" t="str">
        <f>VLOOKUP(B22,Riders!$A$2:$G$194,7,FALSE)</f>
        <v>Elite</v>
      </c>
      <c r="F22" s="62">
        <v>88</v>
      </c>
      <c r="G22" s="62">
        <f>IFERROR(VLOOKUP(B22,'Rd3 Stge1 Points'!$B$3:$E$110,4,FALSE),0)</f>
        <v>5</v>
      </c>
      <c r="H22" s="62">
        <f>IFERROR(VLOOKUP(B22,'Rd3 Stge3A Points'!$B$3:$E$113,4,FALSE),0)</f>
        <v>2</v>
      </c>
      <c r="I22" s="62">
        <f>IFERROR(VLOOKUP(B22,'Rd3 Stge3B Points'!$B$3:$E$99,4,FALSE),0)</f>
        <v>0</v>
      </c>
      <c r="J22" s="63">
        <f t="shared" si="0"/>
        <v>95</v>
      </c>
    </row>
    <row r="23" spans="1:10" x14ac:dyDescent="0.25">
      <c r="A23" s="60"/>
      <c r="B23" s="40">
        <v>170</v>
      </c>
      <c r="C23" s="61" t="str">
        <f>VLOOKUP(B23,Riders!$A$2:$F$194,6,FALSE)</f>
        <v>Harry, SWEENY</v>
      </c>
      <c r="D23" s="61" t="str">
        <f>VLOOKUP(B23,Riders!$A$2:$F$194,3,FALSE)</f>
        <v>Brisbane Camperland</v>
      </c>
      <c r="E23" s="64" t="str">
        <f>VLOOKUP(B23,Riders!$A$2:$G$194,7,FALSE)</f>
        <v>u23</v>
      </c>
      <c r="F23" s="40">
        <v>20</v>
      </c>
      <c r="G23" s="62">
        <f>IFERROR(VLOOKUP(B23,'Rd3 Stge1 Points'!$B$3:$E$110,4,FALSE),0)</f>
        <v>33</v>
      </c>
      <c r="H23" s="62">
        <f>IFERROR(VLOOKUP(B23,'Rd3 Stge3A Points'!$B$3:$E$113,4,FALSE),0)</f>
        <v>40</v>
      </c>
      <c r="I23" s="62">
        <f>IFERROR(VLOOKUP(B23,'Rd3 Stge3B Points'!$B$3:$E$99,4,FALSE),0)</f>
        <v>0</v>
      </c>
      <c r="J23" s="63">
        <f t="shared" si="0"/>
        <v>93</v>
      </c>
    </row>
    <row r="24" spans="1:10" x14ac:dyDescent="0.25">
      <c r="A24" s="60"/>
      <c r="B24" s="64">
        <v>12</v>
      </c>
      <c r="C24" s="61" t="str">
        <f>VLOOKUP(B24,Riders!$A$2:$F$194,6,FALSE)</f>
        <v>Tom, COATES</v>
      </c>
      <c r="D24" s="61" t="str">
        <f>VLOOKUP(B24,Riders!$A$2:$F$194,3,FALSE)</f>
        <v>Mipela Geo Solutions Altitude Race Team</v>
      </c>
      <c r="E24" s="64" t="str">
        <f>VLOOKUP(B24,Riders!$A$2:$G$194,7,FALSE)</f>
        <v>Elite</v>
      </c>
      <c r="F24" s="62">
        <v>33</v>
      </c>
      <c r="G24" s="62">
        <f>IFERROR(VLOOKUP(B24,'Rd3 Stge1 Points'!$B$3:$E$110,4,FALSE),0)</f>
        <v>40</v>
      </c>
      <c r="H24" s="62">
        <f>IFERROR(VLOOKUP(B24,'Rd3 Stge3A Points'!$B$3:$E$113,4,FALSE),0)</f>
        <v>19</v>
      </c>
      <c r="I24" s="62">
        <f>IFERROR(VLOOKUP(B24,'Rd3 Stge3B Points'!$B$3:$E$99,4,FALSE),0)</f>
        <v>0</v>
      </c>
      <c r="J24" s="63">
        <f t="shared" si="0"/>
        <v>92</v>
      </c>
    </row>
    <row r="25" spans="1:10" x14ac:dyDescent="0.25">
      <c r="A25" s="60"/>
      <c r="B25" s="40">
        <v>118</v>
      </c>
      <c r="C25" s="61" t="str">
        <f>VLOOKUP(B25,Riders!$A$2:$F$194,6,FALSE)</f>
        <v>Saxon, IRVINE</v>
      </c>
      <c r="D25" s="61" t="str">
        <f>VLOOKUP(B25,Riders!$A$2:$F$194,3,FALSE)</f>
        <v>Data#3 Cisco p/b Scody</v>
      </c>
      <c r="E25" s="64" t="str">
        <f>VLOOKUP(B25,Riders!$A$2:$G$194,7,FALSE)</f>
        <v>Elite</v>
      </c>
      <c r="F25" s="40">
        <v>14</v>
      </c>
      <c r="G25" s="62">
        <f>IFERROR(VLOOKUP(B25,'Rd3 Stge1 Points'!$B$3:$E$110,4,FALSE),0)</f>
        <v>39</v>
      </c>
      <c r="H25" s="62">
        <f>IFERROR(VLOOKUP(B25,'Rd3 Stge3A Points'!$B$3:$E$113,4,FALSE),0)</f>
        <v>38</v>
      </c>
      <c r="I25" s="62">
        <f>IFERROR(VLOOKUP(B25,'Rd3 Stge3B Points'!$B$3:$E$99,4,FALSE),0)</f>
        <v>0</v>
      </c>
      <c r="J25" s="63">
        <f t="shared" si="0"/>
        <v>91</v>
      </c>
    </row>
    <row r="26" spans="1:10" x14ac:dyDescent="0.25">
      <c r="A26" s="60"/>
      <c r="B26" s="64">
        <v>9</v>
      </c>
      <c r="C26" s="61" t="str">
        <f>VLOOKUP(B26,Riders!$A$2:$F$194,6,FALSE)</f>
        <v>Travis, SIMPSON</v>
      </c>
      <c r="D26" s="61" t="str">
        <f>VLOOKUP(B26,Riders!$A$2:$F$194,3,FALSE)</f>
        <v>Procella Sports p/b Jumbo Interactive</v>
      </c>
      <c r="E26" s="64" t="str">
        <f>VLOOKUP(B26,Riders!$A$2:$G$194,7,FALSE)</f>
        <v>Elite</v>
      </c>
      <c r="F26" s="62">
        <v>72</v>
      </c>
      <c r="G26" s="62">
        <f>IFERROR(VLOOKUP(B26,'Rd3 Stge1 Points'!$B$3:$E$110,4,FALSE),0)</f>
        <v>5</v>
      </c>
      <c r="H26" s="62">
        <f>IFERROR(VLOOKUP(B26,'Rd3 Stge3A Points'!$B$3:$E$113,4,FALSE),0)</f>
        <v>12</v>
      </c>
      <c r="I26" s="62">
        <f>IFERROR(VLOOKUP(B26,'Rd3 Stge3B Points'!$B$3:$E$99,4,FALSE),0)</f>
        <v>0</v>
      </c>
      <c r="J26" s="63">
        <f t="shared" si="0"/>
        <v>89</v>
      </c>
    </row>
    <row r="27" spans="1:10" x14ac:dyDescent="0.25">
      <c r="A27" s="60"/>
      <c r="B27" s="64">
        <v>132</v>
      </c>
      <c r="C27" s="61" t="str">
        <f>VLOOKUP(B27,Riders!$A$2:$F$194,6,FALSE)</f>
        <v>Michael, BETTANY</v>
      </c>
      <c r="D27" s="61" t="str">
        <f>VLOOKUP(B27,Riders!$A$2:$F$194,3,FALSE)</f>
        <v>Hamilton Wheelers Elite Team</v>
      </c>
      <c r="E27" s="64" t="str">
        <f>VLOOKUP(B27,Riders!$A$2:$G$194,7,FALSE)</f>
        <v>Elite</v>
      </c>
      <c r="F27" s="62">
        <v>61</v>
      </c>
      <c r="G27" s="62">
        <f>IFERROR(VLOOKUP(B27,'Rd3 Stge1 Points'!$B$3:$E$110,4,FALSE),0)</f>
        <v>5</v>
      </c>
      <c r="H27" s="62">
        <f>IFERROR(VLOOKUP(B27,'Rd3 Stge3A Points'!$B$3:$E$113,4,FALSE),0)</f>
        <v>23</v>
      </c>
      <c r="I27" s="62">
        <f>IFERROR(VLOOKUP(B27,'Rd3 Stge3B Points'!$B$3:$E$99,4,FALSE),0)</f>
        <v>0</v>
      </c>
      <c r="J27" s="63">
        <f t="shared" si="0"/>
        <v>89</v>
      </c>
    </row>
    <row r="28" spans="1:10" x14ac:dyDescent="0.25">
      <c r="A28" s="60"/>
      <c r="B28" s="64">
        <v>56</v>
      </c>
      <c r="C28" s="61" t="str">
        <f>VLOOKUP(B28,Riders!$A$2:$F$194,6,FALSE)</f>
        <v>Pete, COLLINS</v>
      </c>
      <c r="D28" s="61" t="str">
        <f>VLOOKUP(B28,Riders!$A$2:$F$194,3,FALSE)</f>
        <v>Colliers Racing</v>
      </c>
      <c r="E28" s="64" t="str">
        <f>VLOOKUP(B28,Riders!$A$2:$G$194,7,FALSE)</f>
        <v>Master</v>
      </c>
      <c r="F28" s="62">
        <v>67</v>
      </c>
      <c r="G28" s="62">
        <f>IFERROR(VLOOKUP(B28,'Rd3 Stge1 Points'!$B$3:$E$110,4,FALSE),0)</f>
        <v>18</v>
      </c>
      <c r="H28" s="62">
        <f>IFERROR(VLOOKUP(B28,'Rd3 Stge3A Points'!$B$3:$E$113,4,FALSE),0)</f>
        <v>2</v>
      </c>
      <c r="I28" s="62">
        <f>IFERROR(VLOOKUP(B28,'Rd3 Stge3B Points'!$B$3:$E$99,4,FALSE),0)</f>
        <v>0</v>
      </c>
      <c r="J28" s="63">
        <f t="shared" si="0"/>
        <v>87</v>
      </c>
    </row>
    <row r="29" spans="1:10" x14ac:dyDescent="0.25">
      <c r="A29" s="60"/>
      <c r="B29" s="64">
        <v>155</v>
      </c>
      <c r="C29" s="61" t="str">
        <f>VLOOKUP(B29,Riders!$A$2:$F$194,6,FALSE)</f>
        <v>Brendan, COLE</v>
      </c>
      <c r="D29" s="61" t="str">
        <f>VLOOKUP(B29,Riders!$A$2:$F$194,3,FALSE)</f>
        <v>McDonalds Downunder</v>
      </c>
      <c r="E29" s="64" t="str">
        <f>VLOOKUP(B29,Riders!$A$2:$G$194,7,FALSE)</f>
        <v>Elite</v>
      </c>
      <c r="F29" s="62">
        <v>64</v>
      </c>
      <c r="G29" s="62">
        <f>IFERROR(VLOOKUP(B29,'Rd3 Stge1 Points'!$B$3:$E$110,4,FALSE),0)</f>
        <v>5</v>
      </c>
      <c r="H29" s="62">
        <f>IFERROR(VLOOKUP(B29,'Rd3 Stge3A Points'!$B$3:$E$113,4,FALSE),0)</f>
        <v>15</v>
      </c>
      <c r="I29" s="62">
        <f>IFERROR(VLOOKUP(B29,'Rd3 Stge3B Points'!$B$3:$E$99,4,FALSE),0)</f>
        <v>0</v>
      </c>
      <c r="J29" s="63">
        <f t="shared" si="0"/>
        <v>84</v>
      </c>
    </row>
    <row r="30" spans="1:10" x14ac:dyDescent="0.25">
      <c r="A30" s="60"/>
      <c r="B30" s="64">
        <v>43</v>
      </c>
      <c r="C30" s="61" t="str">
        <f>VLOOKUP(B30,Riders!$A$2:$F$194,6,FALSE)</f>
        <v>Jonathon, NOBLE</v>
      </c>
      <c r="D30" s="61" t="str">
        <f>VLOOKUP(B30,Riders!$A$2:$F$194,3,FALSE)</f>
        <v>Erdinger Alkoholfrei - fiets Apparel Cycling Team</v>
      </c>
      <c r="E30" s="64" t="str">
        <f>VLOOKUP(B30,Riders!$A$2:$G$194,7,FALSE)</f>
        <v>U23</v>
      </c>
      <c r="F30" s="62">
        <v>55</v>
      </c>
      <c r="G30" s="62">
        <f>IFERROR(VLOOKUP(B30,'Rd3 Stge1 Points'!$B$3:$E$110,4,FALSE),0)</f>
        <v>5</v>
      </c>
      <c r="H30" s="62">
        <f>IFERROR(VLOOKUP(B30,'Rd3 Stge3A Points'!$B$3:$E$113,4,FALSE),0)</f>
        <v>24</v>
      </c>
      <c r="I30" s="62">
        <f>IFERROR(VLOOKUP(B30,'Rd3 Stge3B Points'!$B$3:$E$99,4,FALSE),0)</f>
        <v>0</v>
      </c>
      <c r="J30" s="63">
        <f t="shared" si="0"/>
        <v>84</v>
      </c>
    </row>
    <row r="31" spans="1:10" x14ac:dyDescent="0.25">
      <c r="A31" s="60"/>
      <c r="B31" s="40">
        <v>280</v>
      </c>
      <c r="C31" s="61" t="str">
        <f>VLOOKUP(B31,Riders!$A$2:$F$194,6,FALSE)</f>
        <v>David, EDWARDS</v>
      </c>
      <c r="D31" s="61" t="str">
        <f>VLOOKUP(B31,Riders!$A$2:$F$194,3,FALSE)</f>
        <v>Balmoral Elite Team sponsored by O'Donnel Legal and EPIC Assist</v>
      </c>
      <c r="E31" s="64" t="str">
        <f>VLOOKUP(B31,Riders!$A$2:$G$194,7,FALSE)</f>
        <v>Elite</v>
      </c>
      <c r="F31" s="40">
        <v>80</v>
      </c>
      <c r="G31" s="62">
        <f>IFERROR(VLOOKUP(B31,'Rd3 Stge1 Points'!$B$3:$E$110,4,FALSE),0)</f>
        <v>0</v>
      </c>
      <c r="H31" s="62">
        <f>IFERROR(VLOOKUP(B31,'Rd3 Stge3A Points'!$B$3:$E$113,4,FALSE),0)</f>
        <v>0</v>
      </c>
      <c r="I31" s="62">
        <f>IFERROR(VLOOKUP(B31,'Rd3 Stge3B Points'!$B$3:$E$99,4,FALSE),0)</f>
        <v>0</v>
      </c>
      <c r="J31" s="63">
        <f t="shared" si="0"/>
        <v>80</v>
      </c>
    </row>
    <row r="32" spans="1:10" x14ac:dyDescent="0.25">
      <c r="A32" s="60"/>
      <c r="B32" s="64">
        <v>167</v>
      </c>
      <c r="C32" s="61" t="str">
        <f>VLOOKUP(B32,Riders!$A$2:$F$194,6,FALSE)</f>
        <v>Malcolm, RUDOLPH</v>
      </c>
      <c r="D32" s="61" t="str">
        <f>VLOOKUP(B32,Riders!$A$2:$F$194,3,FALSE)</f>
        <v>Brisbane Camperland</v>
      </c>
      <c r="E32" s="64" t="str">
        <f>VLOOKUP(B32,Riders!$A$2:$G$194,7,FALSE)</f>
        <v>Elite</v>
      </c>
      <c r="F32" s="62">
        <v>56</v>
      </c>
      <c r="G32" s="62">
        <f>IFERROR(VLOOKUP(B32,'Rd3 Stge1 Points'!$B$3:$E$110,4,FALSE),0)</f>
        <v>5</v>
      </c>
      <c r="H32" s="62">
        <f>IFERROR(VLOOKUP(B32,'Rd3 Stge3A Points'!$B$3:$E$113,4,FALSE),0)</f>
        <v>18</v>
      </c>
      <c r="I32" s="62">
        <f>IFERROR(VLOOKUP(B32,'Rd3 Stge3B Points'!$B$3:$E$99,4,FALSE),0)</f>
        <v>0</v>
      </c>
      <c r="J32" s="63">
        <f t="shared" si="0"/>
        <v>79</v>
      </c>
    </row>
    <row r="33" spans="1:10" x14ac:dyDescent="0.25">
      <c r="A33" s="60"/>
      <c r="B33" s="64">
        <v>70</v>
      </c>
      <c r="C33" s="61" t="str">
        <f>VLOOKUP(B33,Riders!$A$2:$F$194,6,FALSE)</f>
        <v>Josh, PRETE</v>
      </c>
      <c r="D33" s="61" t="str">
        <f>VLOOKUP(B33,Riders!$A$2:$F$194,3,FALSE)</f>
        <v>Cobra9 Intebuild Racing</v>
      </c>
      <c r="E33" s="64" t="str">
        <f>VLOOKUP(B33,Riders!$A$2:$G$194,7,FALSE)</f>
        <v>Elite</v>
      </c>
      <c r="F33" s="62">
        <v>73</v>
      </c>
      <c r="G33" s="62">
        <f>IFERROR(VLOOKUP(B33,'Rd3 Stge1 Points'!$B$3:$E$110,4,FALSE),0)</f>
        <v>5</v>
      </c>
      <c r="H33" s="62">
        <f>IFERROR(VLOOKUP(B33,'Rd3 Stge3A Points'!$B$3:$E$113,4,FALSE),0)</f>
        <v>0</v>
      </c>
      <c r="I33" s="62">
        <f>IFERROR(VLOOKUP(B33,'Rd3 Stge3B Points'!$B$3:$E$99,4,FALSE),0)</f>
        <v>0</v>
      </c>
      <c r="J33" s="63">
        <f t="shared" si="0"/>
        <v>78</v>
      </c>
    </row>
    <row r="34" spans="1:10" x14ac:dyDescent="0.25">
      <c r="A34" s="60"/>
      <c r="B34" s="64">
        <v>69</v>
      </c>
      <c r="C34" s="61" t="str">
        <f>VLOOKUP(B34,Riders!$A$2:$F$194,6,FALSE)</f>
        <v>Mitch, NEUMANN</v>
      </c>
      <c r="D34" s="61" t="str">
        <f>VLOOKUP(B34,Riders!$A$2:$F$194,3,FALSE)</f>
        <v>Cobra9 Intebuild Racing</v>
      </c>
      <c r="E34" s="64" t="str">
        <f>VLOOKUP(B34,Riders!$A$2:$G$194,7,FALSE)</f>
        <v>Elite</v>
      </c>
      <c r="F34" s="62">
        <v>26</v>
      </c>
      <c r="G34" s="62">
        <f>IFERROR(VLOOKUP(B34,'Rd3 Stge1 Points'!$B$3:$E$110,4,FALSE),0)</f>
        <v>32</v>
      </c>
      <c r="H34" s="62">
        <f>IFERROR(VLOOKUP(B34,'Rd3 Stge3A Points'!$B$3:$E$113,4,FALSE),0)</f>
        <v>0</v>
      </c>
      <c r="I34" s="62">
        <f>IFERROR(VLOOKUP(B34,'Rd3 Stge3B Points'!$B$3:$E$99,4,FALSE),0)</f>
        <v>20</v>
      </c>
      <c r="J34" s="63">
        <f t="shared" si="0"/>
        <v>78</v>
      </c>
    </row>
    <row r="35" spans="1:10" x14ac:dyDescent="0.25">
      <c r="A35" s="60"/>
      <c r="B35" s="64">
        <v>79</v>
      </c>
      <c r="C35" s="61" t="str">
        <f>VLOOKUP(B35,Riders!$A$2:$F$194,6,FALSE)</f>
        <v>Brad, FOX</v>
      </c>
      <c r="D35" s="61" t="str">
        <f>VLOOKUP(B35,Riders!$A$2:$F$194,3,FALSE)</f>
        <v>Campos Cycling Team</v>
      </c>
      <c r="E35" s="64" t="str">
        <f>VLOOKUP(B35,Riders!$A$2:$G$194,7,FALSE)</f>
        <v>Elite</v>
      </c>
      <c r="F35" s="62">
        <v>65</v>
      </c>
      <c r="G35" s="62">
        <f>IFERROR(VLOOKUP(B35,'Rd3 Stge1 Points'!$B$3:$E$110,4,FALSE),0)</f>
        <v>5</v>
      </c>
      <c r="H35" s="62">
        <f>IFERROR(VLOOKUP(B35,'Rd3 Stge3A Points'!$B$3:$E$113,4,FALSE),0)</f>
        <v>0</v>
      </c>
      <c r="I35" s="62">
        <f>IFERROR(VLOOKUP(B35,'Rd3 Stge3B Points'!$B$3:$E$99,4,FALSE),0)</f>
        <v>7</v>
      </c>
      <c r="J35" s="63">
        <f t="shared" si="0"/>
        <v>77</v>
      </c>
    </row>
    <row r="36" spans="1:10" x14ac:dyDescent="0.25">
      <c r="A36" s="60"/>
      <c r="B36" s="64">
        <v>46</v>
      </c>
      <c r="C36" s="61" t="str">
        <f>VLOOKUP(B36,Riders!$A$2:$F$194,6,FALSE)</f>
        <v>Ben, CARMAN</v>
      </c>
      <c r="D36" s="61" t="str">
        <f>VLOOKUP(B36,Riders!$A$2:$F$194,3,FALSE)</f>
        <v>Erdinger Alkoholfrei - fiets Apparel Cycling Team</v>
      </c>
      <c r="E36" s="64" t="str">
        <f>VLOOKUP(B36,Riders!$A$2:$G$194,7,FALSE)</f>
        <v>U23</v>
      </c>
      <c r="F36" s="62">
        <v>76</v>
      </c>
      <c r="G36" s="62">
        <f>IFERROR(VLOOKUP(B36,'Rd3 Stge1 Points'!$B$3:$E$110,4,FALSE),0)</f>
        <v>0</v>
      </c>
      <c r="H36" s="62">
        <f>IFERROR(VLOOKUP(B36,'Rd3 Stge3A Points'!$B$3:$E$113,4,FALSE),0)</f>
        <v>0</v>
      </c>
      <c r="I36" s="62">
        <f>IFERROR(VLOOKUP(B36,'Rd3 Stge3B Points'!$B$3:$E$99,4,FALSE),0)</f>
        <v>0</v>
      </c>
      <c r="J36" s="63">
        <f t="shared" si="0"/>
        <v>76</v>
      </c>
    </row>
    <row r="37" spans="1:10" x14ac:dyDescent="0.25">
      <c r="A37" s="60"/>
      <c r="B37" s="64">
        <v>3</v>
      </c>
      <c r="C37" s="61" t="str">
        <f>VLOOKUP(B37,Riders!$A$2:$F$194,6,FALSE)</f>
        <v>Patrick, KENNEDY</v>
      </c>
      <c r="D37" s="61" t="str">
        <f>VLOOKUP(B37,Riders!$A$2:$F$194,3,FALSE)</f>
        <v>Procella Sports p/b Jumbo Interactive</v>
      </c>
      <c r="E37" s="64" t="str">
        <f>VLOOKUP(B37,Riders!$A$2:$G$194,7,FALSE)</f>
        <v>U23</v>
      </c>
      <c r="F37" s="62">
        <v>43</v>
      </c>
      <c r="G37" s="62">
        <f>IFERROR(VLOOKUP(B37,'Rd3 Stge1 Points'!$B$3:$E$110,4,FALSE),0)</f>
        <v>30</v>
      </c>
      <c r="H37" s="62">
        <f>IFERROR(VLOOKUP(B37,'Rd3 Stge3A Points'!$B$3:$E$113,4,FALSE),0)</f>
        <v>2</v>
      </c>
      <c r="I37" s="62">
        <f>IFERROR(VLOOKUP(B37,'Rd3 Stge3B Points'!$B$3:$E$99,4,FALSE),0)</f>
        <v>0</v>
      </c>
      <c r="J37" s="63">
        <f t="shared" si="0"/>
        <v>75</v>
      </c>
    </row>
    <row r="38" spans="1:10" x14ac:dyDescent="0.25">
      <c r="A38" s="60"/>
      <c r="B38" s="64">
        <v>120</v>
      </c>
      <c r="C38" s="61" t="str">
        <f>VLOOKUP(B38,Riders!$A$2:$F$194,6,FALSE)</f>
        <v>Ben, FOSTER</v>
      </c>
      <c r="D38" s="61" t="str">
        <f>VLOOKUP(B38,Riders!$A$2:$F$194,3,FALSE)</f>
        <v>Data#3 Cisco p/b Scody</v>
      </c>
      <c r="E38" s="64" t="str">
        <f>VLOOKUP(B38,Riders!$A$2:$G$194,7,FALSE)</f>
        <v>Elite</v>
      </c>
      <c r="F38" s="62">
        <v>7</v>
      </c>
      <c r="G38" s="62">
        <f>IFERROR(VLOOKUP(B38,'Rd3 Stge1 Points'!$B$3:$E$110,4,FALSE),0)</f>
        <v>29</v>
      </c>
      <c r="H38" s="62">
        <f>IFERROR(VLOOKUP(B38,'Rd3 Stge3A Points'!$B$3:$E$113,4,FALSE),0)</f>
        <v>36</v>
      </c>
      <c r="I38" s="62">
        <f>IFERROR(VLOOKUP(B38,'Rd3 Stge3B Points'!$B$3:$E$99,4,FALSE),0)</f>
        <v>0</v>
      </c>
      <c r="J38" s="63">
        <f t="shared" si="0"/>
        <v>72</v>
      </c>
    </row>
    <row r="39" spans="1:10" x14ac:dyDescent="0.25">
      <c r="A39" s="60"/>
      <c r="B39" s="40">
        <v>127</v>
      </c>
      <c r="C39" s="61" t="str">
        <f>VLOOKUP(B39,Riders!$A$2:$F$194,6,FALSE)</f>
        <v>Aidan, KAMPERS</v>
      </c>
      <c r="D39" s="61" t="str">
        <f>VLOOKUP(B39,Riders!$A$2:$F$194,3,FALSE)</f>
        <v>Podium Life p/b Espresso Garage</v>
      </c>
      <c r="E39" s="64" t="str">
        <f>VLOOKUP(B39,Riders!$A$2:$G$194,7,FALSE)</f>
        <v>U23</v>
      </c>
      <c r="F39" s="62">
        <v>17</v>
      </c>
      <c r="G39" s="62">
        <f>IFERROR(VLOOKUP(B39,'Rd3 Stge1 Points'!$B$3:$E$110,4,FALSE),0)</f>
        <v>5</v>
      </c>
      <c r="H39" s="62">
        <f>IFERROR(VLOOKUP(B39,'Rd3 Stge3A Points'!$B$3:$E$113,4,FALSE),0)</f>
        <v>50</v>
      </c>
      <c r="I39" s="62">
        <f>IFERROR(VLOOKUP(B39,'Rd3 Stge3B Points'!$B$3:$E$99,4,FALSE),0)</f>
        <v>0</v>
      </c>
      <c r="J39" s="63">
        <f t="shared" si="0"/>
        <v>72</v>
      </c>
    </row>
    <row r="40" spans="1:10" x14ac:dyDescent="0.25">
      <c r="A40" s="60"/>
      <c r="B40" s="64">
        <v>126</v>
      </c>
      <c r="C40" s="61" t="str">
        <f>VLOOKUP(B40,Riders!$A$2:$F$194,6,FALSE)</f>
        <v>Henry, LEEF</v>
      </c>
      <c r="D40" s="61" t="str">
        <f>VLOOKUP(B40,Riders!$A$2:$F$194,3,FALSE)</f>
        <v>Podium Life p/b Espresso Garage</v>
      </c>
      <c r="E40" s="64" t="str">
        <f>VLOOKUP(B40,Riders!$A$2:$G$194,7,FALSE)</f>
        <v>U23</v>
      </c>
      <c r="F40" s="62">
        <v>71</v>
      </c>
      <c r="G40" s="62">
        <f>IFERROR(VLOOKUP(B40,'Rd3 Stge1 Points'!$B$3:$E$110,4,FALSE),0)</f>
        <v>0</v>
      </c>
      <c r="H40" s="62">
        <f>IFERROR(VLOOKUP(B40,'Rd3 Stge3A Points'!$B$3:$E$113,4,FALSE),0)</f>
        <v>0</v>
      </c>
      <c r="I40" s="62">
        <f>IFERROR(VLOOKUP(B40,'Rd3 Stge3B Points'!$B$3:$E$99,4,FALSE),0)</f>
        <v>0</v>
      </c>
      <c r="J40" s="63">
        <f t="shared" si="0"/>
        <v>71</v>
      </c>
    </row>
    <row r="41" spans="1:10" x14ac:dyDescent="0.25">
      <c r="A41" s="60"/>
      <c r="B41" s="40">
        <v>156</v>
      </c>
      <c r="C41" s="61" t="str">
        <f>VLOOKUP(B41,Riders!$A$2:$F$194,6,FALSE)</f>
        <v>Sam, MOBBERLEY</v>
      </c>
      <c r="D41" s="61" t="str">
        <f>VLOOKUP(B41,Riders!$A$2:$F$194,3,FALSE)</f>
        <v>McDonalds Downunder</v>
      </c>
      <c r="E41" s="64" t="str">
        <f>VLOOKUP(B41,Riders!$A$2:$G$194,7,FALSE)</f>
        <v>U23</v>
      </c>
      <c r="F41" s="40">
        <v>18</v>
      </c>
      <c r="G41" s="62">
        <f>IFERROR(VLOOKUP(B41,'Rd3 Stge1 Points'!$B$3:$E$110,4,FALSE),0)</f>
        <v>50</v>
      </c>
      <c r="H41" s="62">
        <f>IFERROR(VLOOKUP(B41,'Rd3 Stge3A Points'!$B$3:$E$113,4,FALSE),0)</f>
        <v>2</v>
      </c>
      <c r="I41" s="62">
        <f>IFERROR(VLOOKUP(B41,'Rd3 Stge3B Points'!$B$3:$E$99,4,FALSE),0)</f>
        <v>0</v>
      </c>
      <c r="J41" s="63">
        <f t="shared" si="0"/>
        <v>70</v>
      </c>
    </row>
    <row r="42" spans="1:10" x14ac:dyDescent="0.25">
      <c r="A42" s="60"/>
      <c r="B42" s="64">
        <v>147</v>
      </c>
      <c r="C42" s="61" t="str">
        <f>VLOOKUP(B42,Riders!$A$2:$F$194,6,FALSE)</f>
        <v>Alex, GOUGH</v>
      </c>
      <c r="D42" s="61" t="str">
        <f>VLOOKUP(B42,Riders!$A$2:$F$194,3,FALSE)</f>
        <v>Intervelo p/b Fitzroy Island</v>
      </c>
      <c r="E42" s="64" t="str">
        <f>VLOOKUP(B42,Riders!$A$2:$G$194,7,FALSE)</f>
        <v>Elite</v>
      </c>
      <c r="F42" s="62">
        <v>49</v>
      </c>
      <c r="G42" s="62">
        <f>IFERROR(VLOOKUP(B42,'Rd3 Stge1 Points'!$B$3:$E$110,4,FALSE),0)</f>
        <v>5</v>
      </c>
      <c r="H42" s="62">
        <f>IFERROR(VLOOKUP(B42,'Rd3 Stge3A Points'!$B$3:$E$113,4,FALSE),0)</f>
        <v>16</v>
      </c>
      <c r="I42" s="62">
        <f>IFERROR(VLOOKUP(B42,'Rd3 Stge3B Points'!$B$3:$E$99,4,FALSE),0)</f>
        <v>0</v>
      </c>
      <c r="J42" s="63">
        <f t="shared" si="0"/>
        <v>70</v>
      </c>
    </row>
    <row r="43" spans="1:10" x14ac:dyDescent="0.25">
      <c r="A43" s="60"/>
      <c r="B43" s="40">
        <v>104</v>
      </c>
      <c r="C43" s="61" t="str">
        <f>VLOOKUP(B43,Riders!$A$2:$F$194,6,FALSE)</f>
        <v>Tom, HODGE</v>
      </c>
      <c r="D43" s="61" t="str">
        <f>VLOOKUP(B43,Riders!$A$2:$F$194,3,FALSE)</f>
        <v>Balmoral Elite Team sponsored by O'Donnel Legal and EPIC Assist</v>
      </c>
      <c r="E43" s="64" t="str">
        <f>VLOOKUP(B43,Riders!$A$2:$G$194,7,FALSE)</f>
        <v>U23</v>
      </c>
      <c r="F43" s="62">
        <v>22</v>
      </c>
      <c r="G43" s="62">
        <f>IFERROR(VLOOKUP(B43,'Rd3 Stge1 Points'!$B$3:$E$110,4,FALSE),0)</f>
        <v>20</v>
      </c>
      <c r="H43" s="62">
        <f>IFERROR(VLOOKUP(B43,'Rd3 Stge3A Points'!$B$3:$E$113,4,FALSE),0)</f>
        <v>28</v>
      </c>
      <c r="I43" s="62">
        <f>IFERROR(VLOOKUP(B43,'Rd3 Stge3B Points'!$B$3:$E$99,4,FALSE),0)</f>
        <v>0</v>
      </c>
      <c r="J43" s="63">
        <f t="shared" si="0"/>
        <v>70</v>
      </c>
    </row>
    <row r="44" spans="1:10" x14ac:dyDescent="0.25">
      <c r="A44" s="60"/>
      <c r="B44" s="64">
        <v>133</v>
      </c>
      <c r="C44" s="61" t="str">
        <f>VLOOKUP(B44,Riders!$A$2:$F$194,6,FALSE)</f>
        <v>Richard, BROWNHILL</v>
      </c>
      <c r="D44" s="61" t="str">
        <f>VLOOKUP(B44,Riders!$A$2:$F$194,3,FALSE)</f>
        <v>Hamilton Wheelers Elite Team</v>
      </c>
      <c r="E44" s="64" t="str">
        <f>VLOOKUP(B44,Riders!$A$2:$G$194,7,FALSE)</f>
        <v>Master</v>
      </c>
      <c r="F44" s="62">
        <v>50</v>
      </c>
      <c r="G44" s="62">
        <f>IFERROR(VLOOKUP(B44,'Rd3 Stge1 Points'!$B$3:$E$110,4,FALSE),0)</f>
        <v>19</v>
      </c>
      <c r="H44" s="62">
        <f>IFERROR(VLOOKUP(B44,'Rd3 Stge3A Points'!$B$3:$E$113,4,FALSE),0)</f>
        <v>0</v>
      </c>
      <c r="I44" s="62">
        <f>IFERROR(VLOOKUP(B44,'Rd3 Stge3B Points'!$B$3:$E$99,4,FALSE),0)</f>
        <v>0</v>
      </c>
      <c r="J44" s="63">
        <f t="shared" si="0"/>
        <v>69</v>
      </c>
    </row>
    <row r="45" spans="1:10" x14ac:dyDescent="0.25">
      <c r="A45" s="60"/>
      <c r="B45" s="64">
        <v>105</v>
      </c>
      <c r="C45" s="61" t="str">
        <f>VLOOKUP(B45,Riders!$A$2:$F$194,6,FALSE)</f>
        <v>Alex, QUIRK</v>
      </c>
      <c r="D45" s="61" t="str">
        <f>VLOOKUP(B45,Riders!$A$2:$F$194,3,FALSE)</f>
        <v>Balmoral Elite Team sponsored by O'Donnel Legal and EPIC Assist</v>
      </c>
      <c r="E45" s="64" t="str">
        <f>VLOOKUP(B45,Riders!$A$2:$G$194,7,FALSE)</f>
        <v>Elite</v>
      </c>
      <c r="F45" s="62">
        <v>62</v>
      </c>
      <c r="G45" s="62">
        <f>IFERROR(VLOOKUP(B45,'Rd3 Stge1 Points'!$B$3:$E$110,4,FALSE),0)</f>
        <v>0</v>
      </c>
      <c r="H45" s="62">
        <f>IFERROR(VLOOKUP(B45,'Rd3 Stge3A Points'!$B$3:$E$113,4,FALSE),0)</f>
        <v>0</v>
      </c>
      <c r="I45" s="62">
        <f>IFERROR(VLOOKUP(B45,'Rd3 Stge3B Points'!$B$3:$E$99,4,FALSE),0)</f>
        <v>0</v>
      </c>
      <c r="J45" s="63">
        <f t="shared" si="0"/>
        <v>62</v>
      </c>
    </row>
    <row r="46" spans="1:10" x14ac:dyDescent="0.25">
      <c r="A46" s="60"/>
      <c r="B46" s="64">
        <v>146</v>
      </c>
      <c r="C46" s="61" t="str">
        <f>VLOOKUP(B46,Riders!$A$2:$F$194,6,FALSE)</f>
        <v>Ales, CLAIRS</v>
      </c>
      <c r="D46" s="61" t="str">
        <f>VLOOKUP(B46,Riders!$A$2:$F$194,3,FALSE)</f>
        <v>Intervelo p/b Fitzroy Island</v>
      </c>
      <c r="E46" s="64" t="str">
        <f>VLOOKUP(B46,Riders!$A$2:$G$194,7,FALSE)</f>
        <v>U23</v>
      </c>
      <c r="F46" s="62">
        <v>32</v>
      </c>
      <c r="G46" s="62">
        <f>IFERROR(VLOOKUP(B46,'Rd3 Stge1 Points'!$B$3:$E$110,4,FALSE),0)</f>
        <v>5</v>
      </c>
      <c r="H46" s="62">
        <f>IFERROR(VLOOKUP(B46,'Rd3 Stge3A Points'!$B$3:$E$113,4,FALSE),0)</f>
        <v>25</v>
      </c>
      <c r="I46" s="62">
        <f>IFERROR(VLOOKUP(B46,'Rd3 Stge3B Points'!$B$3:$E$99,4,FALSE),0)</f>
        <v>0</v>
      </c>
      <c r="J46" s="63">
        <f t="shared" si="0"/>
        <v>62</v>
      </c>
    </row>
    <row r="47" spans="1:10" x14ac:dyDescent="0.25">
      <c r="A47" s="60"/>
      <c r="B47" s="40">
        <v>1</v>
      </c>
      <c r="C47" s="61" t="str">
        <f>VLOOKUP(B47,Riders!$A$2:$F$194,6,FALSE)</f>
        <v>Daniel, LUKE</v>
      </c>
      <c r="D47" s="61" t="str">
        <f>VLOOKUP(B47,Riders!$A$2:$F$194,3,FALSE)</f>
        <v>Procella Sports p/b Jumbo Interactive</v>
      </c>
      <c r="E47" s="64" t="str">
        <f>VLOOKUP(B47,Riders!$A$2:$G$194,7,FALSE)</f>
        <v>U23</v>
      </c>
      <c r="F47" s="62">
        <v>38</v>
      </c>
      <c r="G47" s="62">
        <f>IFERROR(VLOOKUP(B47,'Rd3 Stge1 Points'!$B$3:$E$110,4,FALSE),0)</f>
        <v>5</v>
      </c>
      <c r="H47" s="62">
        <f>IFERROR(VLOOKUP(B47,'Rd3 Stge3A Points'!$B$3:$E$113,4,FALSE),0)</f>
        <v>17</v>
      </c>
      <c r="I47" s="62">
        <f>IFERROR(VLOOKUP(B47,'Rd3 Stge3B Points'!$B$3:$E$99,4,FALSE),0)</f>
        <v>0</v>
      </c>
      <c r="J47" s="63">
        <f t="shared" si="0"/>
        <v>60</v>
      </c>
    </row>
    <row r="48" spans="1:10" x14ac:dyDescent="0.25">
      <c r="A48" s="60"/>
      <c r="B48" s="40">
        <v>103</v>
      </c>
      <c r="C48" s="61" t="str">
        <f>VLOOKUP(B48,Riders!$A$2:$F$194,6,FALSE)</f>
        <v>Calan, WHITE</v>
      </c>
      <c r="D48" s="61" t="str">
        <f>VLOOKUP(B48,Riders!$A$2:$F$194,3,FALSE)</f>
        <v>Balmoral Elite Team sponsored by O'Donnel Legal and EPIC Assist</v>
      </c>
      <c r="E48" s="64" t="str">
        <f>VLOOKUP(B48,Riders!$A$2:$G$194,7,FALSE)</f>
        <v>U23</v>
      </c>
      <c r="F48" s="62">
        <v>32</v>
      </c>
      <c r="G48" s="62">
        <f>IFERROR(VLOOKUP(B48,'Rd3 Stge1 Points'!$B$3:$E$110,4,FALSE),0)</f>
        <v>5</v>
      </c>
      <c r="H48" s="62">
        <f>IFERROR(VLOOKUP(B48,'Rd3 Stge3A Points'!$B$3:$E$113,4,FALSE),0)</f>
        <v>0</v>
      </c>
      <c r="I48" s="62">
        <f>IFERROR(VLOOKUP(B48,'Rd3 Stge3B Points'!$B$3:$E$99,4,FALSE),0)</f>
        <v>22</v>
      </c>
      <c r="J48" s="63">
        <f t="shared" si="0"/>
        <v>59</v>
      </c>
    </row>
    <row r="49" spans="1:10" x14ac:dyDescent="0.25">
      <c r="A49" s="60"/>
      <c r="B49" s="64">
        <v>151</v>
      </c>
      <c r="C49" s="61" t="str">
        <f>VLOOKUP(B49,Riders!$A$2:$F$194,6,FALSE)</f>
        <v>Jameson, COSIER</v>
      </c>
      <c r="D49" s="61" t="str">
        <f>VLOOKUP(B49,Riders!$A$2:$F$194,3,FALSE)</f>
        <v>McDonalds Downunder</v>
      </c>
      <c r="E49" s="64" t="str">
        <f>VLOOKUP(B49,Riders!$A$2:$G$194,7,FALSE)</f>
        <v>U23</v>
      </c>
      <c r="F49" s="62">
        <v>50</v>
      </c>
      <c r="G49" s="62">
        <f>IFERROR(VLOOKUP(B49,'Rd3 Stge1 Points'!$B$3:$E$110,4,FALSE),0)</f>
        <v>5</v>
      </c>
      <c r="H49" s="62">
        <f>IFERROR(VLOOKUP(B49,'Rd3 Stge3A Points'!$B$3:$E$113,4,FALSE),0)</f>
        <v>2</v>
      </c>
      <c r="I49" s="62">
        <f>IFERROR(VLOOKUP(B49,'Rd3 Stge3B Points'!$B$3:$E$99,4,FALSE),0)</f>
        <v>0</v>
      </c>
      <c r="J49" s="63">
        <f t="shared" si="0"/>
        <v>57</v>
      </c>
    </row>
    <row r="50" spans="1:10" x14ac:dyDescent="0.25">
      <c r="A50" s="60"/>
      <c r="B50" s="64">
        <v>129</v>
      </c>
      <c r="C50" s="61" t="str">
        <f>VLOOKUP(B50,Riders!$A$2:$F$194,6,FALSE)</f>
        <v>Stephen, RASHLEIGH</v>
      </c>
      <c r="D50" s="61" t="str">
        <f>VLOOKUP(B50,Riders!$A$2:$F$194,3,FALSE)</f>
        <v>Podium Life p/b Espresso Garage</v>
      </c>
      <c r="E50" s="64" t="str">
        <f>VLOOKUP(B50,Riders!$A$2:$G$194,7,FALSE)</f>
        <v>Elite</v>
      </c>
      <c r="F50" s="62">
        <v>49</v>
      </c>
      <c r="G50" s="62">
        <f>IFERROR(VLOOKUP(B50,'Rd3 Stge1 Points'!$B$3:$E$110,4,FALSE),0)</f>
        <v>5</v>
      </c>
      <c r="H50" s="62">
        <f>IFERROR(VLOOKUP(B50,'Rd3 Stge3A Points'!$B$3:$E$113,4,FALSE),0)</f>
        <v>2</v>
      </c>
      <c r="I50" s="62">
        <f>IFERROR(VLOOKUP(B50,'Rd3 Stge3B Points'!$B$3:$E$99,4,FALSE),0)</f>
        <v>0</v>
      </c>
      <c r="J50" s="63">
        <f t="shared" si="0"/>
        <v>56</v>
      </c>
    </row>
    <row r="51" spans="1:10" x14ac:dyDescent="0.25">
      <c r="A51" s="60"/>
      <c r="B51" s="64">
        <v>7</v>
      </c>
      <c r="C51" s="61" t="str">
        <f>VLOOKUP(B51,Riders!$A$2:$F$194,6,FALSE)</f>
        <v>Ryan, WILSON</v>
      </c>
      <c r="D51" s="61" t="str">
        <f>VLOOKUP(B51,Riders!$A$2:$F$194,3,FALSE)</f>
        <v>Procella Sports p/b Jumbo Interactive</v>
      </c>
      <c r="E51" s="64" t="str">
        <f>VLOOKUP(B51,Riders!$A$2:$G$194,7,FALSE)</f>
        <v>Elite</v>
      </c>
      <c r="F51" s="62">
        <v>14</v>
      </c>
      <c r="G51" s="62">
        <f>IFERROR(VLOOKUP(B51,'Rd3 Stge1 Points'!$B$3:$E$110,4,FALSE),0)</f>
        <v>24</v>
      </c>
      <c r="H51" s="62">
        <f>IFERROR(VLOOKUP(B51,'Rd3 Stge3A Points'!$B$3:$E$113,4,FALSE),0)</f>
        <v>0</v>
      </c>
      <c r="I51" s="62">
        <f>IFERROR(VLOOKUP(B51,'Rd3 Stge3B Points'!$B$3:$E$99,4,FALSE),0)</f>
        <v>16</v>
      </c>
      <c r="J51" s="63">
        <f t="shared" si="0"/>
        <v>54</v>
      </c>
    </row>
    <row r="52" spans="1:10" x14ac:dyDescent="0.25">
      <c r="A52" s="60"/>
      <c r="B52" s="64">
        <v>117</v>
      </c>
      <c r="C52" s="61" t="str">
        <f>VLOOKUP(B52,Riders!$A$2:$F$194,6,FALSE)</f>
        <v>Stuart, COWIN</v>
      </c>
      <c r="D52" s="61" t="str">
        <f>VLOOKUP(B52,Riders!$A$2:$F$194,3,FALSE)</f>
        <v>Data#3 Cisco p/b Scody</v>
      </c>
      <c r="E52" s="64" t="str">
        <f>VLOOKUP(B52,Riders!$A$2:$G$194,7,FALSE)</f>
        <v>Master</v>
      </c>
      <c r="F52" s="62">
        <v>50</v>
      </c>
      <c r="G52" s="62">
        <f>IFERROR(VLOOKUP(B52,'Rd3 Stge1 Points'!$B$3:$E$110,4,FALSE),0)</f>
        <v>0</v>
      </c>
      <c r="H52" s="62">
        <f>IFERROR(VLOOKUP(B52,'Rd3 Stge3A Points'!$B$3:$E$113,4,FALSE),0)</f>
        <v>0</v>
      </c>
      <c r="I52" s="62">
        <f>IFERROR(VLOOKUP(B52,'Rd3 Stge3B Points'!$B$3:$E$99,4,FALSE),0)</f>
        <v>0</v>
      </c>
      <c r="J52" s="63">
        <f t="shared" si="0"/>
        <v>50</v>
      </c>
    </row>
    <row r="53" spans="1:10" x14ac:dyDescent="0.25">
      <c r="A53" s="60"/>
      <c r="B53" s="64">
        <v>163</v>
      </c>
      <c r="C53" s="61" t="str">
        <f>VLOOKUP(B53,Riders!$A$2:$F$194,6,FALSE)</f>
        <v>Connor, REARDON</v>
      </c>
      <c r="D53" s="61" t="str">
        <f>VLOOKUP(B53,Riders!$A$2:$F$194,3,FALSE)</f>
        <v>Brisbane Camperland</v>
      </c>
      <c r="E53" s="64" t="str">
        <f>VLOOKUP(B53,Riders!$A$2:$G$194,7,FALSE)</f>
        <v>U23</v>
      </c>
      <c r="F53" s="62">
        <v>43</v>
      </c>
      <c r="G53" s="62">
        <f>IFERROR(VLOOKUP(B53,'Rd3 Stge1 Points'!$B$3:$E$110,4,FALSE),0)</f>
        <v>5</v>
      </c>
      <c r="H53" s="62">
        <f>IFERROR(VLOOKUP(B53,'Rd3 Stge3A Points'!$B$3:$E$113,4,FALSE),0)</f>
        <v>2</v>
      </c>
      <c r="I53" s="62">
        <f>IFERROR(VLOOKUP(B53,'Rd3 Stge3B Points'!$B$3:$E$99,4,FALSE),0)</f>
        <v>0</v>
      </c>
      <c r="J53" s="63">
        <f t="shared" si="0"/>
        <v>50</v>
      </c>
    </row>
    <row r="54" spans="1:10" x14ac:dyDescent="0.25">
      <c r="A54" s="60"/>
      <c r="B54" s="64">
        <v>33</v>
      </c>
      <c r="C54" s="61" t="str">
        <f>VLOOKUP(B54,Riders!$A$2:$F$194,6,FALSE)</f>
        <v>Jayden, COPP</v>
      </c>
      <c r="D54" s="61" t="str">
        <f>VLOOKUP(B54,Riders!$A$2:$F$194,3,FALSE)</f>
        <v>Giant Rockhampton</v>
      </c>
      <c r="E54" s="64" t="str">
        <f>VLOOKUP(B54,Riders!$A$2:$G$194,7,FALSE)</f>
        <v>Elite</v>
      </c>
      <c r="F54" s="62">
        <v>25</v>
      </c>
      <c r="G54" s="62">
        <f>IFERROR(VLOOKUP(B54,'Rd3 Stge1 Points'!$B$3:$E$110,4,FALSE),0)</f>
        <v>5</v>
      </c>
      <c r="H54" s="62">
        <f>IFERROR(VLOOKUP(B54,'Rd3 Stge3A Points'!$B$3:$E$113,4,FALSE),0)</f>
        <v>0</v>
      </c>
      <c r="I54" s="62">
        <f>IFERROR(VLOOKUP(B54,'Rd3 Stge3B Points'!$B$3:$E$99,4,FALSE),0)</f>
        <v>19</v>
      </c>
      <c r="J54" s="63">
        <f t="shared" si="0"/>
        <v>49</v>
      </c>
    </row>
    <row r="55" spans="1:10" x14ac:dyDescent="0.25">
      <c r="A55" s="60"/>
      <c r="B55" s="40">
        <v>123</v>
      </c>
      <c r="C55" s="61" t="str">
        <f>VLOOKUP(B55,Riders!$A$2:$F$194,6,FALSE)</f>
        <v>Jason, PORTER</v>
      </c>
      <c r="D55" s="61" t="str">
        <f>VLOOKUP(B55,Riders!$A$2:$F$194,3,FALSE)</f>
        <v>Podium Life p/b Espresso Garage</v>
      </c>
      <c r="E55" s="64" t="str">
        <f>VLOOKUP(B55,Riders!$A$2:$G$194,7,FALSE)</f>
        <v>Master</v>
      </c>
      <c r="F55" s="40">
        <v>15</v>
      </c>
      <c r="G55" s="62">
        <f>IFERROR(VLOOKUP(B55,'Rd3 Stge1 Points'!$B$3:$E$110,4,FALSE),0)</f>
        <v>31</v>
      </c>
      <c r="H55" s="62">
        <f>IFERROR(VLOOKUP(B55,'Rd3 Stge3A Points'!$B$3:$E$113,4,FALSE),0)</f>
        <v>2</v>
      </c>
      <c r="I55" s="62">
        <f>IFERROR(VLOOKUP(B55,'Rd3 Stge3B Points'!$B$3:$E$99,4,FALSE),0)</f>
        <v>0</v>
      </c>
      <c r="J55" s="63">
        <f t="shared" si="0"/>
        <v>48</v>
      </c>
    </row>
    <row r="56" spans="1:10" x14ac:dyDescent="0.25">
      <c r="A56" s="60"/>
      <c r="B56" s="40">
        <v>75</v>
      </c>
      <c r="C56" s="61" t="str">
        <f>VLOOKUP(B56,Riders!$A$2:$F$194,6,FALSE)</f>
        <v>Ryan, MORGAN</v>
      </c>
      <c r="D56" s="61" t="str">
        <f>VLOOKUP(B56,Riders!$A$2:$F$194,3,FALSE)</f>
        <v>Campos Cycling Team</v>
      </c>
      <c r="E56" s="64" t="str">
        <f>VLOOKUP(B56,Riders!$A$2:$G$194,7,FALSE)</f>
        <v>Elite</v>
      </c>
      <c r="F56" s="40">
        <v>9</v>
      </c>
      <c r="G56" s="62">
        <f>IFERROR(VLOOKUP(B56,'Rd3 Stge1 Points'!$B$3:$E$110,4,FALSE),0)</f>
        <v>25</v>
      </c>
      <c r="H56" s="62">
        <f>IFERROR(VLOOKUP(B56,'Rd3 Stge3A Points'!$B$3:$E$113,4,FALSE),0)</f>
        <v>14</v>
      </c>
      <c r="I56" s="62">
        <f>IFERROR(VLOOKUP(B56,'Rd3 Stge3B Points'!$B$3:$E$99,4,FALSE),0)</f>
        <v>0</v>
      </c>
      <c r="J56" s="63">
        <f t="shared" si="0"/>
        <v>48</v>
      </c>
    </row>
    <row r="57" spans="1:10" x14ac:dyDescent="0.25">
      <c r="A57" s="60"/>
      <c r="B57" s="64">
        <v>125</v>
      </c>
      <c r="C57" s="61" t="str">
        <f>VLOOKUP(B57,Riders!$A$2:$F$194,6,FALSE)</f>
        <v>Luke, CUNNINGHAM</v>
      </c>
      <c r="D57" s="61" t="str">
        <f>VLOOKUP(B57,Riders!$A$2:$F$194,3,FALSE)</f>
        <v>Podium Life p/b Espresso Garage</v>
      </c>
      <c r="E57" s="64" t="str">
        <f>VLOOKUP(B57,Riders!$A$2:$G$194,7,FALSE)</f>
        <v>Elite</v>
      </c>
      <c r="F57" s="62">
        <v>28</v>
      </c>
      <c r="G57" s="62">
        <f>IFERROR(VLOOKUP(B57,'Rd3 Stge1 Points'!$B$3:$E$110,4,FALSE),0)</f>
        <v>5</v>
      </c>
      <c r="H57" s="62">
        <f>IFERROR(VLOOKUP(B57,'Rd3 Stge3A Points'!$B$3:$E$113,4,FALSE),0)</f>
        <v>0</v>
      </c>
      <c r="I57" s="62">
        <f>IFERROR(VLOOKUP(B57,'Rd3 Stge3B Points'!$B$3:$E$99,4,FALSE),0)</f>
        <v>15</v>
      </c>
      <c r="J57" s="63">
        <f t="shared" si="0"/>
        <v>48</v>
      </c>
    </row>
    <row r="58" spans="1:10" x14ac:dyDescent="0.25">
      <c r="A58" s="60"/>
      <c r="B58" s="64">
        <v>15</v>
      </c>
      <c r="C58" s="61" t="str">
        <f>VLOOKUP(B58,Riders!$A$2:$F$194,6,FALSE)</f>
        <v>Joshua, BEIKOFF</v>
      </c>
      <c r="D58" s="61" t="str">
        <f>VLOOKUP(B58,Riders!$A$2:$F$194,3,FALSE)</f>
        <v>Mipela Geo Solutions Altitude Race Team</v>
      </c>
      <c r="E58" s="64" t="str">
        <f>VLOOKUP(B58,Riders!$A$2:$G$194,7,FALSE)</f>
        <v>U23</v>
      </c>
      <c r="F58" s="62">
        <v>0</v>
      </c>
      <c r="G58" s="62">
        <f>IFERROR(VLOOKUP(B58,'Rd3 Stge1 Points'!$B$3:$E$110,4,FALSE),0)</f>
        <v>27</v>
      </c>
      <c r="H58" s="62">
        <f>IFERROR(VLOOKUP(B58,'Rd3 Stge3A Points'!$B$3:$E$113,4,FALSE),0)</f>
        <v>21</v>
      </c>
      <c r="I58" s="62">
        <f>IFERROR(VLOOKUP(B58,'Rd3 Stge3B Points'!$B$3:$E$99,4,FALSE),0)</f>
        <v>0</v>
      </c>
      <c r="J58" s="63">
        <f t="shared" si="0"/>
        <v>48</v>
      </c>
    </row>
    <row r="59" spans="1:10" x14ac:dyDescent="0.25">
      <c r="A59" s="60"/>
      <c r="B59" s="64">
        <v>110</v>
      </c>
      <c r="C59" s="61" t="str">
        <f>VLOOKUP(B59,Riders!$A$2:$F$194,6,FALSE)</f>
        <v>Leighton, TAYLOR</v>
      </c>
      <c r="D59" s="61" t="str">
        <f>VLOOKUP(B59,Riders!$A$2:$F$194,3,FALSE)</f>
        <v>Balmoral Elite Team sponsored by O'Donnel Legal and EPIC Assist</v>
      </c>
      <c r="E59" s="64" t="str">
        <f>VLOOKUP(B59,Riders!$A$2:$G$194,7,FALSE)</f>
        <v>U23</v>
      </c>
      <c r="F59" s="62">
        <v>23</v>
      </c>
      <c r="G59" s="62">
        <f>IFERROR(VLOOKUP(B59,'Rd3 Stge1 Points'!$B$3:$E$110,4,FALSE),0)</f>
        <v>22</v>
      </c>
      <c r="H59" s="62">
        <f>IFERROR(VLOOKUP(B59,'Rd3 Stge3A Points'!$B$3:$E$113,4,FALSE),0)</f>
        <v>2</v>
      </c>
      <c r="I59" s="62">
        <f>IFERROR(VLOOKUP(B59,'Rd3 Stge3B Points'!$B$3:$E$99,4,FALSE),0)</f>
        <v>0</v>
      </c>
      <c r="J59" s="63">
        <f t="shared" si="0"/>
        <v>47</v>
      </c>
    </row>
    <row r="60" spans="1:10" x14ac:dyDescent="0.25">
      <c r="A60" s="60"/>
      <c r="B60" s="40">
        <v>71</v>
      </c>
      <c r="C60" s="61" t="str">
        <f>VLOOKUP(B60,Riders!$A$2:$F$194,6,FALSE)</f>
        <v>Ben, COOK</v>
      </c>
      <c r="D60" s="61" t="str">
        <f>VLOOKUP(B60,Riders!$A$2:$F$194,3,FALSE)</f>
        <v>Campos Cycling Team</v>
      </c>
      <c r="E60" s="64" t="str">
        <f>VLOOKUP(B60,Riders!$A$2:$G$194,7,FALSE)</f>
        <v>U23</v>
      </c>
      <c r="F60" s="62">
        <v>44</v>
      </c>
      <c r="G60" s="62">
        <f>IFERROR(VLOOKUP(B60,'Rd3 Stge1 Points'!$B$3:$E$110,4,FALSE),0)</f>
        <v>0</v>
      </c>
      <c r="H60" s="62">
        <f>IFERROR(VLOOKUP(B60,'Rd3 Stge3A Points'!$B$3:$E$113,4,FALSE),0)</f>
        <v>0</v>
      </c>
      <c r="I60" s="62">
        <f>IFERROR(VLOOKUP(B60,'Rd3 Stge3B Points'!$B$3:$E$99,4,FALSE),0)</f>
        <v>0</v>
      </c>
      <c r="J60" s="63">
        <f t="shared" si="0"/>
        <v>44</v>
      </c>
    </row>
    <row r="61" spans="1:10" x14ac:dyDescent="0.25">
      <c r="A61" s="60"/>
      <c r="B61" s="64">
        <v>17</v>
      </c>
      <c r="C61" s="61" t="str">
        <f>VLOOKUP(B61,Riders!$A$2:$F$194,6,FALSE)</f>
        <v>Mark, RENDER</v>
      </c>
      <c r="D61" s="61" t="str">
        <f>VLOOKUP(B61,Riders!$A$2:$F$194,3,FALSE)</f>
        <v>Mipela Geo Solutions Altitude Race Team</v>
      </c>
      <c r="E61" s="64" t="str">
        <f>VLOOKUP(B61,Riders!$A$2:$G$194,7,FALSE)</f>
        <v>Master</v>
      </c>
      <c r="F61" s="62">
        <v>28</v>
      </c>
      <c r="G61" s="62">
        <f>IFERROR(VLOOKUP(B61,'Rd3 Stge1 Points'!$B$3:$E$110,4,FALSE),0)</f>
        <v>5</v>
      </c>
      <c r="H61" s="62">
        <f>IFERROR(VLOOKUP(B61,'Rd3 Stge3A Points'!$B$3:$E$113,4,FALSE),0)</f>
        <v>11</v>
      </c>
      <c r="I61" s="62">
        <f>IFERROR(VLOOKUP(B61,'Rd3 Stge3B Points'!$B$3:$E$99,4,FALSE),0)</f>
        <v>0</v>
      </c>
      <c r="J61" s="63">
        <f t="shared" si="0"/>
        <v>44</v>
      </c>
    </row>
    <row r="62" spans="1:10" x14ac:dyDescent="0.25">
      <c r="A62" s="60"/>
      <c r="B62" s="64">
        <v>78</v>
      </c>
      <c r="C62" s="61" t="str">
        <f>VLOOKUP(B62,Riders!$A$2:$F$194,6,FALSE)</f>
        <v>Luke, VAN MAANENBERG</v>
      </c>
      <c r="D62" s="61" t="str">
        <f>VLOOKUP(B62,Riders!$A$2:$F$194,3,FALSE)</f>
        <v>Campos Cycling Team</v>
      </c>
      <c r="E62" s="64" t="str">
        <f>VLOOKUP(B62,Riders!$A$2:$G$194,7,FALSE)</f>
        <v>Elite</v>
      </c>
      <c r="F62" s="62">
        <v>43</v>
      </c>
      <c r="G62" s="62">
        <f>IFERROR(VLOOKUP(B62,'Rd3 Stge1 Points'!$B$3:$E$110,4,FALSE),0)</f>
        <v>0</v>
      </c>
      <c r="H62" s="62">
        <f>IFERROR(VLOOKUP(B62,'Rd3 Stge3A Points'!$B$3:$E$113,4,FALSE),0)</f>
        <v>0</v>
      </c>
      <c r="I62" s="62">
        <f>IFERROR(VLOOKUP(B62,'Rd3 Stge3B Points'!$B$3:$E$99,4,FALSE),0)</f>
        <v>0</v>
      </c>
      <c r="J62" s="63">
        <f t="shared" si="0"/>
        <v>43</v>
      </c>
    </row>
    <row r="63" spans="1:10" x14ac:dyDescent="0.25">
      <c r="A63" s="60"/>
      <c r="B63" s="64">
        <v>111</v>
      </c>
      <c r="C63" s="61" t="str">
        <f>VLOOKUP(B63,Riders!$A$2:$F$194,6,FALSE)</f>
        <v>David, MELVILLE</v>
      </c>
      <c r="D63" s="61" t="str">
        <f>VLOOKUP(B63,Riders!$A$2:$F$194,3,FALSE)</f>
        <v>Data#3 Cisco p/b Scody</v>
      </c>
      <c r="E63" s="64" t="str">
        <f>VLOOKUP(B63,Riders!$A$2:$G$194,7,FALSE)</f>
        <v>Elite</v>
      </c>
      <c r="F63" s="62">
        <v>43</v>
      </c>
      <c r="G63" s="62">
        <f>IFERROR(VLOOKUP(B63,'Rd3 Stge1 Points'!$B$3:$E$110,4,FALSE),0)</f>
        <v>0</v>
      </c>
      <c r="H63" s="62">
        <f>IFERROR(VLOOKUP(B63,'Rd3 Stge3A Points'!$B$3:$E$113,4,FALSE),0)</f>
        <v>0</v>
      </c>
      <c r="I63" s="62">
        <f>IFERROR(VLOOKUP(B63,'Rd3 Stge3B Points'!$B$3:$E$99,4,FALSE),0)</f>
        <v>0</v>
      </c>
      <c r="J63" s="63">
        <f t="shared" si="0"/>
        <v>43</v>
      </c>
    </row>
    <row r="64" spans="1:10" x14ac:dyDescent="0.25">
      <c r="A64" s="60"/>
      <c r="B64" s="64">
        <v>4</v>
      </c>
      <c r="C64" s="61" t="str">
        <f>VLOOKUP(B64,Riders!$A$2:$F$194,6,FALSE)</f>
        <v>Sebastian, BERWICK</v>
      </c>
      <c r="D64" s="61" t="str">
        <f>VLOOKUP(B64,Riders!$A$2:$F$194,3,FALSE)</f>
        <v>Procella Sports p/b Jumbo Interactive</v>
      </c>
      <c r="E64" s="64" t="str">
        <f>VLOOKUP(B64,Riders!$A$2:$G$194,7,FALSE)</f>
        <v>U23</v>
      </c>
      <c r="F64" s="62">
        <v>42</v>
      </c>
      <c r="G64" s="62">
        <f>IFERROR(VLOOKUP(B64,'Rd3 Stge1 Points'!$B$3:$E$110,4,FALSE),0)</f>
        <v>0</v>
      </c>
      <c r="H64" s="62">
        <f>IFERROR(VLOOKUP(B64,'Rd3 Stge3A Points'!$B$3:$E$113,4,FALSE),0)</f>
        <v>0</v>
      </c>
      <c r="I64" s="62">
        <f>IFERROR(VLOOKUP(B64,'Rd3 Stge3B Points'!$B$3:$E$99,4,FALSE),0)</f>
        <v>0</v>
      </c>
      <c r="J64" s="63">
        <f t="shared" si="0"/>
        <v>42</v>
      </c>
    </row>
    <row r="65" spans="1:10" x14ac:dyDescent="0.25">
      <c r="A65" s="60"/>
      <c r="B65" s="40">
        <v>37</v>
      </c>
      <c r="C65" s="61" t="str">
        <f>VLOOKUP(B65,Riders!$A$2:$F$194,6,FALSE)</f>
        <v>Mark, JAMIESON</v>
      </c>
      <c r="D65" s="61" t="str">
        <f>VLOOKUP(B65,Riders!$A$2:$F$194,3,FALSE)</f>
        <v>Giant Rockhampton</v>
      </c>
      <c r="E65" s="64" t="str">
        <f>VLOOKUP(B65,Riders!$A$2:$G$194,7,FALSE)</f>
        <v>Elite</v>
      </c>
      <c r="F65" s="40">
        <v>7</v>
      </c>
      <c r="G65" s="62">
        <f>IFERROR(VLOOKUP(B65,'Rd3 Stge1 Points'!$B$3:$E$110,4,FALSE),0)</f>
        <v>34</v>
      </c>
      <c r="H65" s="62">
        <f>IFERROR(VLOOKUP(B65,'Rd3 Stge3A Points'!$B$3:$E$113,4,FALSE),0)</f>
        <v>0</v>
      </c>
      <c r="I65" s="62">
        <f>IFERROR(VLOOKUP(B65,'Rd3 Stge3B Points'!$B$3:$E$99,4,FALSE),0)</f>
        <v>1</v>
      </c>
      <c r="J65" s="63">
        <f t="shared" si="0"/>
        <v>42</v>
      </c>
    </row>
    <row r="66" spans="1:10" x14ac:dyDescent="0.25">
      <c r="A66" s="60"/>
      <c r="B66" s="64">
        <v>22</v>
      </c>
      <c r="C66" s="61" t="str">
        <f>VLOOKUP(B66,Riders!$A$2:$F$194,6,FALSE)</f>
        <v>Brendon, BRAUER</v>
      </c>
      <c r="D66" s="61" t="str">
        <f>VLOOKUP(B66,Riders!$A$2:$F$194,3,FALSE)</f>
        <v>Living Here Cycling Team Powered by Sedgman and Hitachi</v>
      </c>
      <c r="E66" s="64" t="str">
        <f>VLOOKUP(B66,Riders!$A$2:$G$194,7,FALSE)</f>
        <v>Master</v>
      </c>
      <c r="F66" s="62">
        <v>6</v>
      </c>
      <c r="G66" s="62">
        <f>IFERROR(VLOOKUP(B66,'Rd3 Stge1 Points'!$B$3:$E$110,4,FALSE),0)</f>
        <v>35</v>
      </c>
      <c r="H66" s="62">
        <f>IFERROR(VLOOKUP(B66,'Rd3 Stge3A Points'!$B$3:$E$113,4,FALSE),0)</f>
        <v>0</v>
      </c>
      <c r="I66" s="62">
        <f>IFERROR(VLOOKUP(B66,'Rd3 Stge3B Points'!$B$3:$E$99,4,FALSE),0)</f>
        <v>1</v>
      </c>
      <c r="J66" s="63">
        <f t="shared" si="0"/>
        <v>42</v>
      </c>
    </row>
    <row r="67" spans="1:10" x14ac:dyDescent="0.25">
      <c r="A67" s="60"/>
      <c r="B67" s="64">
        <v>23</v>
      </c>
      <c r="C67" s="61" t="str">
        <f>VLOOKUP(B67,Riders!$A$2:$F$194,6,FALSE)</f>
        <v>Nixon, BRAUER</v>
      </c>
      <c r="D67" s="61" t="str">
        <f>VLOOKUP(B67,Riders!$A$2:$F$194,3,FALSE)</f>
        <v>Living Here Cycling Team Powered by Sedgman and Hitachi</v>
      </c>
      <c r="E67" s="64" t="str">
        <f>VLOOKUP(B67,Riders!$A$2:$G$194,7,FALSE)</f>
        <v>U23</v>
      </c>
      <c r="F67" s="62">
        <v>41</v>
      </c>
      <c r="G67" s="62">
        <f>IFERROR(VLOOKUP(B67,'Rd3 Stge1 Points'!$B$3:$E$110,4,FALSE),0)</f>
        <v>0</v>
      </c>
      <c r="H67" s="62">
        <f>IFERROR(VLOOKUP(B67,'Rd3 Stge3A Points'!$B$3:$E$113,4,FALSE),0)</f>
        <v>0</v>
      </c>
      <c r="I67" s="62">
        <f>IFERROR(VLOOKUP(B67,'Rd3 Stge3B Points'!$B$3:$E$99,4,FALSE),0)</f>
        <v>0</v>
      </c>
      <c r="J67" s="63">
        <f t="shared" ref="J67:J130" si="1">SUM(F67:I67)</f>
        <v>41</v>
      </c>
    </row>
    <row r="68" spans="1:10" x14ac:dyDescent="0.25">
      <c r="A68" s="60"/>
      <c r="B68" s="40">
        <v>113</v>
      </c>
      <c r="C68" s="61" t="str">
        <f>VLOOKUP(B68,Riders!$A$2:$F$194,6,FALSE)</f>
        <v>Kyle, BRIDGEWOOD</v>
      </c>
      <c r="D68" s="61" t="str">
        <f>VLOOKUP(B68,Riders!$A$2:$F$194,3,FALSE)</f>
        <v>Data#3 Cisco p/b Scody</v>
      </c>
      <c r="E68" s="64" t="str">
        <f>VLOOKUP(B68,Riders!$A$2:$G$194,7,FALSE)</f>
        <v>Elite</v>
      </c>
      <c r="F68" s="62">
        <v>41</v>
      </c>
      <c r="G68" s="62">
        <f>IFERROR(VLOOKUP(B68,'Rd3 Stge1 Points'!$B$3:$E$110,4,FALSE),0)</f>
        <v>0</v>
      </c>
      <c r="H68" s="62">
        <f>IFERROR(VLOOKUP(B68,'Rd3 Stge3A Points'!$B$3:$E$113,4,FALSE),0)</f>
        <v>0</v>
      </c>
      <c r="I68" s="62">
        <f>IFERROR(VLOOKUP(B68,'Rd3 Stge3B Points'!$B$3:$E$99,4,FALSE),0)</f>
        <v>0</v>
      </c>
      <c r="J68" s="63">
        <f t="shared" si="1"/>
        <v>41</v>
      </c>
    </row>
    <row r="69" spans="1:10" x14ac:dyDescent="0.25">
      <c r="A69" s="60"/>
      <c r="B69" s="40">
        <v>20</v>
      </c>
      <c r="C69" s="61" t="str">
        <f>VLOOKUP(B69,Riders!$A$2:$F$194,6,FALSE)</f>
        <v>Cade, WASS</v>
      </c>
      <c r="D69" s="61" t="str">
        <f>VLOOKUP(B69,Riders!$A$2:$F$194,3,FALSE)</f>
        <v>Mipela Geo Solutions Altitude Race Team</v>
      </c>
      <c r="E69" s="64" t="str">
        <f>VLOOKUP(B69,Riders!$A$2:$G$194,7,FALSE)</f>
        <v>Elite</v>
      </c>
      <c r="F69" s="40">
        <v>38</v>
      </c>
      <c r="G69" s="62">
        <f>IFERROR(VLOOKUP(B69,'Rd3 Stge1 Points'!$B$3:$E$110,4,FALSE),0)</f>
        <v>0</v>
      </c>
      <c r="H69" s="62">
        <f>IFERROR(VLOOKUP(B69,'Rd3 Stge3A Points'!$B$3:$E$113,4,FALSE),0)</f>
        <v>0</v>
      </c>
      <c r="I69" s="62">
        <f>IFERROR(VLOOKUP(B69,'Rd3 Stge3B Points'!$B$3:$E$99,4,FALSE),0)</f>
        <v>0</v>
      </c>
      <c r="J69" s="63">
        <f t="shared" si="1"/>
        <v>38</v>
      </c>
    </row>
    <row r="70" spans="1:10" x14ac:dyDescent="0.25">
      <c r="A70" s="60"/>
      <c r="B70" s="64">
        <v>2</v>
      </c>
      <c r="C70" s="61" t="str">
        <f>VLOOKUP(B70,Riders!$A$2:$F$194,6,FALSE)</f>
        <v>Ryan, FORD</v>
      </c>
      <c r="D70" s="61" t="str">
        <f>VLOOKUP(B70,Riders!$A$2:$F$194,3,FALSE)</f>
        <v>Procella Sports p/b Jumbo Interactive</v>
      </c>
      <c r="E70" s="64" t="str">
        <f>VLOOKUP(B70,Riders!$A$2:$G$194,7,FALSE)</f>
        <v>U23</v>
      </c>
      <c r="F70" s="62">
        <v>36</v>
      </c>
      <c r="G70" s="62">
        <f>IFERROR(VLOOKUP(B70,'Rd3 Stge1 Points'!$B$3:$E$110,4,FALSE),0)</f>
        <v>0</v>
      </c>
      <c r="H70" s="62">
        <f>IFERROR(VLOOKUP(B70,'Rd3 Stge3A Points'!$B$3:$E$113,4,FALSE),0)</f>
        <v>0</v>
      </c>
      <c r="I70" s="62">
        <f>IFERROR(VLOOKUP(B70,'Rd3 Stge3B Points'!$B$3:$E$99,4,FALSE),0)</f>
        <v>0</v>
      </c>
      <c r="J70" s="63">
        <f t="shared" si="1"/>
        <v>36</v>
      </c>
    </row>
    <row r="71" spans="1:10" x14ac:dyDescent="0.25">
      <c r="A71" s="60"/>
      <c r="B71" s="40">
        <v>78</v>
      </c>
      <c r="C71" s="61" t="str">
        <f>VLOOKUP(B71,Riders!$A$2:$F$194,6,FALSE)</f>
        <v>Luke, VAN MAANENBERG</v>
      </c>
      <c r="D71" s="61" t="str">
        <f>VLOOKUP(B71,Riders!$A$2:$F$194,3,FALSE)</f>
        <v>Campos Cycling Team</v>
      </c>
      <c r="E71" s="64" t="str">
        <f>VLOOKUP(B71,Riders!$A$2:$G$194,7,FALSE)</f>
        <v>Elite</v>
      </c>
      <c r="F71" s="40">
        <v>36</v>
      </c>
      <c r="G71" s="62">
        <f>IFERROR(VLOOKUP(B71,'Rd3 Stge1 Points'!$B$3:$E$110,4,FALSE),0)</f>
        <v>0</v>
      </c>
      <c r="H71" s="62">
        <f>IFERROR(VLOOKUP(B71,'Rd3 Stge3A Points'!$B$3:$E$113,4,FALSE),0)</f>
        <v>0</v>
      </c>
      <c r="I71" s="62">
        <f>IFERROR(VLOOKUP(B71,'Rd3 Stge3B Points'!$B$3:$E$99,4,FALSE),0)</f>
        <v>0</v>
      </c>
      <c r="J71" s="63">
        <f t="shared" si="1"/>
        <v>36</v>
      </c>
    </row>
    <row r="72" spans="1:10" x14ac:dyDescent="0.25">
      <c r="A72" s="60"/>
      <c r="B72" s="40">
        <v>95</v>
      </c>
      <c r="C72" s="61" t="str">
        <f>VLOOKUP(B72,Riders!$A$2:$F$194,6,FALSE)</f>
        <v>Paul, ANDREWS</v>
      </c>
      <c r="D72" s="61" t="str">
        <f>VLOOKUP(B72,Riders!$A$2:$F$194,3,FALSE)</f>
        <v>QSM Racing</v>
      </c>
      <c r="E72" s="64" t="str">
        <f>VLOOKUP(B72,Riders!$A$2:$G$194,7,FALSE)</f>
        <v>Master</v>
      </c>
      <c r="F72" s="40">
        <v>20</v>
      </c>
      <c r="G72" s="62">
        <f>IFERROR(VLOOKUP(B72,'Rd3 Stge1 Points'!$B$3:$E$110,4,FALSE),0)</f>
        <v>5</v>
      </c>
      <c r="H72" s="62">
        <f>IFERROR(VLOOKUP(B72,'Rd3 Stge3A Points'!$B$3:$E$113,4,FALSE),0)</f>
        <v>0</v>
      </c>
      <c r="I72" s="62">
        <f>IFERROR(VLOOKUP(B72,'Rd3 Stge3B Points'!$B$3:$E$99,4,FALSE),0)</f>
        <v>11</v>
      </c>
      <c r="J72" s="63">
        <f t="shared" si="1"/>
        <v>36</v>
      </c>
    </row>
    <row r="73" spans="1:10" x14ac:dyDescent="0.25">
      <c r="A73" s="60"/>
      <c r="B73" s="40">
        <v>66</v>
      </c>
      <c r="C73" s="61" t="str">
        <f>VLOOKUP(B73,Riders!$A$2:$F$194,6,FALSE)</f>
        <v>Matt, ZARANSKI</v>
      </c>
      <c r="D73" s="61" t="str">
        <f>VLOOKUP(B73,Riders!$A$2:$F$194,3,FALSE)</f>
        <v>Cobra9 Intebuild Racing</v>
      </c>
      <c r="E73" s="64" t="str">
        <f>VLOOKUP(B73,Riders!$A$2:$G$194,7,FALSE)</f>
        <v>Elite</v>
      </c>
      <c r="F73" s="40">
        <v>8</v>
      </c>
      <c r="G73" s="62">
        <f>IFERROR(VLOOKUP(B73,'Rd3 Stge1 Points'!$B$3:$E$110,4,FALSE),0)</f>
        <v>5</v>
      </c>
      <c r="H73" s="62">
        <f>IFERROR(VLOOKUP(B73,'Rd3 Stge3A Points'!$B$3:$E$113,4,FALSE),0)</f>
        <v>22</v>
      </c>
      <c r="I73" s="62">
        <f>IFERROR(VLOOKUP(B73,'Rd3 Stge3B Points'!$B$3:$E$99,4,FALSE),0)</f>
        <v>0</v>
      </c>
      <c r="J73" s="63">
        <f t="shared" si="1"/>
        <v>35</v>
      </c>
    </row>
    <row r="74" spans="1:10" x14ac:dyDescent="0.25">
      <c r="A74" s="60"/>
      <c r="B74" s="40">
        <v>106</v>
      </c>
      <c r="C74" s="61" t="str">
        <f>VLOOKUP(B74,Riders!$A$2:$F$194,6,FALSE)</f>
        <v>Lachlan, FEARON</v>
      </c>
      <c r="D74" s="61" t="str">
        <f>VLOOKUP(B74,Riders!$A$2:$F$194,3,FALSE)</f>
        <v>Balmoral Elite Team sponsored by O'Donnel Legal and EPIC Assist</v>
      </c>
      <c r="E74" s="64" t="str">
        <f>VLOOKUP(B74,Riders!$A$2:$G$194,7,FALSE)</f>
        <v>U23</v>
      </c>
      <c r="F74" s="40">
        <v>12</v>
      </c>
      <c r="G74" s="62">
        <f>IFERROR(VLOOKUP(B74,'Rd3 Stge1 Points'!$B$3:$E$110,4,FALSE),0)</f>
        <v>5</v>
      </c>
      <c r="H74" s="62">
        <f>IFERROR(VLOOKUP(B74,'Rd3 Stge3A Points'!$B$3:$E$113,4,FALSE),0)</f>
        <v>0</v>
      </c>
      <c r="I74" s="62">
        <f>IFERROR(VLOOKUP(B74,'Rd3 Stge3B Points'!$B$3:$E$99,4,FALSE),0)</f>
        <v>17</v>
      </c>
      <c r="J74" s="63">
        <f t="shared" si="1"/>
        <v>34</v>
      </c>
    </row>
    <row r="75" spans="1:10" x14ac:dyDescent="0.25">
      <c r="A75" s="60"/>
      <c r="B75" s="64">
        <v>55</v>
      </c>
      <c r="C75" s="61" t="str">
        <f>VLOOKUP(B75,Riders!$A$2:$F$194,6,FALSE)</f>
        <v>Louis, PIJPERS</v>
      </c>
      <c r="D75" s="61" t="str">
        <f>VLOOKUP(B75,Riders!$A$2:$F$194,3,FALSE)</f>
        <v>Colliers Racing</v>
      </c>
      <c r="E75" s="64" t="str">
        <f>VLOOKUP(B75,Riders!$A$2:$G$194,7,FALSE)</f>
        <v>Elite</v>
      </c>
      <c r="F75" s="62">
        <v>32</v>
      </c>
      <c r="G75" s="62">
        <f>IFERROR(VLOOKUP(B75,'Rd3 Stge1 Points'!$B$3:$E$110,4,FALSE),0)</f>
        <v>0</v>
      </c>
      <c r="H75" s="62">
        <f>IFERROR(VLOOKUP(B75,'Rd3 Stge3A Points'!$B$3:$E$113,4,FALSE),0)</f>
        <v>0</v>
      </c>
      <c r="I75" s="62">
        <f>IFERROR(VLOOKUP(B75,'Rd3 Stge3B Points'!$B$3:$E$99,4,FALSE),0)</f>
        <v>0</v>
      </c>
      <c r="J75" s="63">
        <f t="shared" si="1"/>
        <v>32</v>
      </c>
    </row>
    <row r="76" spans="1:10" x14ac:dyDescent="0.25">
      <c r="A76" s="60"/>
      <c r="B76" s="40">
        <v>63</v>
      </c>
      <c r="C76" s="61" t="str">
        <f>VLOOKUP(B76,Riders!$A$2:$F$194,6,FALSE)</f>
        <v>Nathan, WHITE</v>
      </c>
      <c r="D76" s="61" t="str">
        <f>VLOOKUP(B76,Riders!$A$2:$F$194,3,FALSE)</f>
        <v>Cobra9 Intebuild Racing</v>
      </c>
      <c r="E76" s="64" t="str">
        <f>VLOOKUP(B76,Riders!$A$2:$G$194,7,FALSE)</f>
        <v>Master</v>
      </c>
      <c r="F76" s="62">
        <v>25</v>
      </c>
      <c r="G76" s="62">
        <f>IFERROR(VLOOKUP(B76,'Rd3 Stge1 Points'!$B$3:$E$110,4,FALSE),0)</f>
        <v>5</v>
      </c>
      <c r="H76" s="62">
        <f>IFERROR(VLOOKUP(B76,'Rd3 Stge3A Points'!$B$3:$E$113,4,FALSE),0)</f>
        <v>0</v>
      </c>
      <c r="I76" s="62">
        <f>IFERROR(VLOOKUP(B76,'Rd3 Stge3B Points'!$B$3:$E$99,4,FALSE),0)</f>
        <v>1</v>
      </c>
      <c r="J76" s="63">
        <f t="shared" si="1"/>
        <v>31</v>
      </c>
    </row>
    <row r="77" spans="1:10" s="52" customFormat="1" x14ac:dyDescent="0.25">
      <c r="A77" s="60"/>
      <c r="B77" s="40">
        <v>129</v>
      </c>
      <c r="C77" s="61" t="str">
        <f>VLOOKUP(B77,Riders!$A$2:$F$194,6,FALSE)</f>
        <v>Stephen, RASHLEIGH</v>
      </c>
      <c r="D77" s="61" t="str">
        <f>VLOOKUP(B77,Riders!$A$2:$F$194,3,FALSE)</f>
        <v>Podium Life p/b Espresso Garage</v>
      </c>
      <c r="E77" s="64" t="str">
        <f>VLOOKUP(B77,Riders!$A$2:$G$194,7,FALSE)</f>
        <v>Elite</v>
      </c>
      <c r="F77" s="40">
        <v>24</v>
      </c>
      <c r="G77" s="62">
        <f>IFERROR(VLOOKUP(B77,'Rd3 Stge1 Points'!$B$3:$E$110,4,FALSE),0)</f>
        <v>5</v>
      </c>
      <c r="H77" s="62">
        <f>IFERROR(VLOOKUP(B77,'Rd3 Stge3A Points'!$B$3:$E$113,4,FALSE),0)</f>
        <v>2</v>
      </c>
      <c r="I77" s="62">
        <f>IFERROR(VLOOKUP(B77,'Rd3 Stge3B Points'!$B$3:$E$99,4,FALSE),0)</f>
        <v>0</v>
      </c>
      <c r="J77" s="63">
        <f t="shared" si="1"/>
        <v>31</v>
      </c>
    </row>
    <row r="78" spans="1:10" x14ac:dyDescent="0.25">
      <c r="A78" s="60"/>
      <c r="B78" s="40">
        <v>94</v>
      </c>
      <c r="C78" s="61" t="str">
        <f>VLOOKUP(B78,Riders!$A$2:$F$194,6,FALSE)</f>
        <v>Mark, LASPINA</v>
      </c>
      <c r="D78" s="61" t="str">
        <f>VLOOKUP(B78,Riders!$A$2:$F$194,3,FALSE)</f>
        <v>QSM Racing</v>
      </c>
      <c r="E78" s="64" t="str">
        <f>VLOOKUP(B78,Riders!$A$2:$G$194,7,FALSE)</f>
        <v>Master</v>
      </c>
      <c r="F78" s="62">
        <v>30</v>
      </c>
      <c r="G78" s="62">
        <f>IFERROR(VLOOKUP(B78,'Rd3 Stge1 Points'!$B$3:$E$110,4,FALSE),0)</f>
        <v>0</v>
      </c>
      <c r="H78" s="62">
        <f>IFERROR(VLOOKUP(B78,'Rd3 Stge3A Points'!$B$3:$E$113,4,FALSE),0)</f>
        <v>0</v>
      </c>
      <c r="I78" s="62">
        <f>IFERROR(VLOOKUP(B78,'Rd3 Stge3B Points'!$B$3:$E$99,4,FALSE),0)</f>
        <v>0</v>
      </c>
      <c r="J78" s="63">
        <f t="shared" si="1"/>
        <v>30</v>
      </c>
    </row>
    <row r="79" spans="1:10" x14ac:dyDescent="0.25">
      <c r="A79" s="60"/>
      <c r="B79" s="64">
        <v>54</v>
      </c>
      <c r="C79" s="61" t="str">
        <f>VLOOKUP(B79,Riders!$A$2:$F$194,6,FALSE)</f>
        <v>Michael, CURLEY</v>
      </c>
      <c r="D79" s="61" t="str">
        <f>VLOOKUP(B79,Riders!$A$2:$F$194,3,FALSE)</f>
        <v>Colliers Racing</v>
      </c>
      <c r="E79" s="64" t="str">
        <f>VLOOKUP(B79,Riders!$A$2:$G$194,7,FALSE)</f>
        <v>Master</v>
      </c>
      <c r="F79" s="62">
        <v>13</v>
      </c>
      <c r="G79" s="62">
        <f>IFERROR(VLOOKUP(B79,'Rd3 Stge1 Points'!$B$3:$E$110,4,FALSE),0)</f>
        <v>5</v>
      </c>
      <c r="H79" s="62">
        <f>IFERROR(VLOOKUP(B79,'Rd3 Stge3A Points'!$B$3:$E$113,4,FALSE),0)</f>
        <v>0</v>
      </c>
      <c r="I79" s="62">
        <f>IFERROR(VLOOKUP(B79,'Rd3 Stge3B Points'!$B$3:$E$99,4,FALSE),0)</f>
        <v>12</v>
      </c>
      <c r="J79" s="63">
        <f t="shared" si="1"/>
        <v>30</v>
      </c>
    </row>
    <row r="80" spans="1:10" x14ac:dyDescent="0.25">
      <c r="A80" s="60"/>
      <c r="B80" s="40">
        <v>10</v>
      </c>
      <c r="C80" s="61" t="str">
        <f>VLOOKUP(B80,Riders!$A$2:$F$194,6,FALSE)</f>
        <v>Tom, GOUGH</v>
      </c>
      <c r="D80" s="61" t="str">
        <f>VLOOKUP(B80,Riders!$A$2:$F$194,3,FALSE)</f>
        <v>Procella Sports p/b Jumbo Interactive</v>
      </c>
      <c r="E80" s="64" t="str">
        <f>VLOOKUP(B80,Riders!$A$2:$G$194,7,FALSE)</f>
        <v>U23</v>
      </c>
      <c r="F80" s="40">
        <v>1</v>
      </c>
      <c r="G80" s="62">
        <f>IFERROR(VLOOKUP(B80,'Rd3 Stge1 Points'!$B$3:$E$110,4,FALSE),0)</f>
        <v>26</v>
      </c>
      <c r="H80" s="62">
        <f>IFERROR(VLOOKUP(B80,'Rd3 Stge3A Points'!$B$3:$E$113,4,FALSE),0)</f>
        <v>2</v>
      </c>
      <c r="I80" s="62">
        <f>IFERROR(VLOOKUP(B80,'Rd3 Stge3B Points'!$B$3:$E$99,4,FALSE),0)</f>
        <v>0</v>
      </c>
      <c r="J80" s="63">
        <f t="shared" si="1"/>
        <v>29</v>
      </c>
    </row>
    <row r="81" spans="1:10" x14ac:dyDescent="0.25">
      <c r="A81" s="60"/>
      <c r="B81" s="64">
        <v>96</v>
      </c>
      <c r="C81" s="61" t="str">
        <f>VLOOKUP(B81,Riders!$A$2:$F$194,6,FALSE)</f>
        <v>Bryan, CRISPIN</v>
      </c>
      <c r="D81" s="61" t="str">
        <f>VLOOKUP(B81,Riders!$A$2:$F$194,3,FALSE)</f>
        <v>QSM Racing</v>
      </c>
      <c r="E81" s="64" t="str">
        <f>VLOOKUP(B81,Riders!$A$2:$G$194,7,FALSE)</f>
        <v>Master</v>
      </c>
      <c r="F81" s="62">
        <v>8</v>
      </c>
      <c r="G81" s="62">
        <f>IFERROR(VLOOKUP(B81,'Rd3 Stge1 Points'!$B$3:$E$110,4,FALSE),0)</f>
        <v>5</v>
      </c>
      <c r="H81" s="62">
        <f>IFERROR(VLOOKUP(B81,'Rd3 Stge3A Points'!$B$3:$E$113,4,FALSE),0)</f>
        <v>0</v>
      </c>
      <c r="I81" s="62">
        <f>IFERROR(VLOOKUP(B81,'Rd3 Stge3B Points'!$B$3:$E$99,4,FALSE),0)</f>
        <v>14</v>
      </c>
      <c r="J81" s="63">
        <f t="shared" si="1"/>
        <v>27</v>
      </c>
    </row>
    <row r="82" spans="1:10" x14ac:dyDescent="0.25">
      <c r="A82" s="60"/>
      <c r="B82" s="40">
        <v>152</v>
      </c>
      <c r="C82" s="61" t="str">
        <f>VLOOKUP(B82,Riders!$A$2:$F$194,6,FALSE)</f>
        <v>Jackson, WARDROP</v>
      </c>
      <c r="D82" s="61" t="str">
        <f>VLOOKUP(B82,Riders!$A$2:$F$194,3,FALSE)</f>
        <v>McDonalds Downunder</v>
      </c>
      <c r="E82" s="64" t="str">
        <f>VLOOKUP(B82,Riders!$A$2:$G$194,7,FALSE)</f>
        <v>Elite</v>
      </c>
      <c r="F82" s="62">
        <v>26</v>
      </c>
      <c r="G82" s="62">
        <f>IFERROR(VLOOKUP(B82,'Rd3 Stge1 Points'!$B$3:$E$110,4,FALSE),0)</f>
        <v>0</v>
      </c>
      <c r="H82" s="62">
        <f>IFERROR(VLOOKUP(B82,'Rd3 Stge3A Points'!$B$3:$E$113,4,FALSE),0)</f>
        <v>0</v>
      </c>
      <c r="I82" s="62">
        <f>IFERROR(VLOOKUP(B82,'Rd3 Stge3B Points'!$B$3:$E$99,4,FALSE),0)</f>
        <v>0</v>
      </c>
      <c r="J82" s="63">
        <f t="shared" si="1"/>
        <v>26</v>
      </c>
    </row>
    <row r="83" spans="1:10" x14ac:dyDescent="0.25">
      <c r="A83" s="60"/>
      <c r="B83" s="40">
        <v>166</v>
      </c>
      <c r="C83" s="61" t="str">
        <f>VLOOKUP(B83,Riders!$A$2:$F$194,6,FALSE)</f>
        <v>Jake, VAN DER VLIET</v>
      </c>
      <c r="D83" s="61" t="str">
        <f>VLOOKUP(B83,Riders!$A$2:$F$194,3,FALSE)</f>
        <v>Brisbane Camperland</v>
      </c>
      <c r="E83" s="64" t="str">
        <f>VLOOKUP(B83,Riders!$A$2:$G$194,7,FALSE)</f>
        <v>U23</v>
      </c>
      <c r="F83" s="40">
        <v>19</v>
      </c>
      <c r="G83" s="62">
        <f>IFERROR(VLOOKUP(B83,'Rd3 Stge1 Points'!$B$3:$E$110,4,FALSE),0)</f>
        <v>5</v>
      </c>
      <c r="H83" s="62">
        <f>IFERROR(VLOOKUP(B83,'Rd3 Stge3A Points'!$B$3:$E$113,4,FALSE),0)</f>
        <v>2</v>
      </c>
      <c r="I83" s="62">
        <f>IFERROR(VLOOKUP(B83,'Rd3 Stge3B Points'!$B$3:$E$99,4,FALSE),0)</f>
        <v>0</v>
      </c>
      <c r="J83" s="63">
        <f t="shared" si="1"/>
        <v>26</v>
      </c>
    </row>
    <row r="84" spans="1:10" x14ac:dyDescent="0.25">
      <c r="A84" s="60"/>
      <c r="B84" s="64">
        <v>97</v>
      </c>
      <c r="C84" s="61" t="str">
        <f>VLOOKUP(B84,Riders!$A$2:$F$194,6,FALSE)</f>
        <v>Sam, CHANNELLS</v>
      </c>
      <c r="D84" s="61" t="str">
        <f>VLOOKUP(B84,Riders!$A$2:$F$194,3,FALSE)</f>
        <v>QSM Racing</v>
      </c>
      <c r="E84" s="64" t="str">
        <f>VLOOKUP(B84,Riders!$A$2:$G$194,7,FALSE)</f>
        <v>U23</v>
      </c>
      <c r="F84" s="62">
        <v>25</v>
      </c>
      <c r="G84" s="62">
        <f>IFERROR(VLOOKUP(B84,'Rd3 Stge1 Points'!$B$3:$E$110,4,FALSE),0)</f>
        <v>0</v>
      </c>
      <c r="H84" s="62">
        <f>IFERROR(VLOOKUP(B84,'Rd3 Stge3A Points'!$B$3:$E$113,4,FALSE),0)</f>
        <v>0</v>
      </c>
      <c r="I84" s="62">
        <f>IFERROR(VLOOKUP(B84,'Rd3 Stge3B Points'!$B$3:$E$99,4,FALSE),0)</f>
        <v>0</v>
      </c>
      <c r="J84" s="63">
        <f t="shared" si="1"/>
        <v>25</v>
      </c>
    </row>
    <row r="85" spans="1:10" x14ac:dyDescent="0.25">
      <c r="A85" s="60"/>
      <c r="B85" s="40">
        <v>83</v>
      </c>
      <c r="C85" s="61" t="str">
        <f>VLOOKUP(B85,Riders!$A$2:$F$194,6,FALSE)</f>
        <v>Simon, MEYER</v>
      </c>
      <c r="D85" s="61" t="str">
        <f>VLOOKUP(B85,Riders!$A$2:$F$194,3,FALSE)</f>
        <v>Moreton Bay Cycling Club</v>
      </c>
      <c r="E85" s="64" t="str">
        <f>VLOOKUP(B85,Riders!$A$2:$G$194,7,FALSE)</f>
        <v>Master</v>
      </c>
      <c r="F85" s="40">
        <v>11</v>
      </c>
      <c r="G85" s="62">
        <f>IFERROR(VLOOKUP(B85,'Rd3 Stge1 Points'!$B$3:$E$110,4,FALSE),0)</f>
        <v>5</v>
      </c>
      <c r="H85" s="62">
        <f>IFERROR(VLOOKUP(B85,'Rd3 Stge3A Points'!$B$3:$E$113,4,FALSE),0)</f>
        <v>0</v>
      </c>
      <c r="I85" s="62">
        <f>IFERROR(VLOOKUP(B85,'Rd3 Stge3B Points'!$B$3:$E$99,4,FALSE),0)</f>
        <v>9</v>
      </c>
      <c r="J85" s="63">
        <f t="shared" si="1"/>
        <v>25</v>
      </c>
    </row>
    <row r="86" spans="1:10" x14ac:dyDescent="0.25">
      <c r="A86" s="60"/>
      <c r="B86" s="64">
        <v>72</v>
      </c>
      <c r="C86" s="61" t="str">
        <f>VLOOKUP(B86,Riders!$A$2:$F$194,6,FALSE)</f>
        <v>Andrew, MACFARLANE</v>
      </c>
      <c r="D86" s="61" t="str">
        <f>VLOOKUP(B86,Riders!$A$2:$F$194,3,FALSE)</f>
        <v>Campos Cycling Team</v>
      </c>
      <c r="E86" s="64" t="str">
        <f>VLOOKUP(B86,Riders!$A$2:$G$194,7,FALSE)</f>
        <v>Elite</v>
      </c>
      <c r="F86" s="62">
        <v>24</v>
      </c>
      <c r="G86" s="62">
        <f>IFERROR(VLOOKUP(B86,'Rd3 Stge1 Points'!$B$3:$E$110,4,FALSE),0)</f>
        <v>0</v>
      </c>
      <c r="H86" s="62">
        <f>IFERROR(VLOOKUP(B86,'Rd3 Stge3A Points'!$B$3:$E$113,4,FALSE),0)</f>
        <v>0</v>
      </c>
      <c r="I86" s="62">
        <f>IFERROR(VLOOKUP(B86,'Rd3 Stge3B Points'!$B$3:$E$99,4,FALSE),0)</f>
        <v>0</v>
      </c>
      <c r="J86" s="63">
        <f t="shared" si="1"/>
        <v>24</v>
      </c>
    </row>
    <row r="87" spans="1:10" x14ac:dyDescent="0.25">
      <c r="A87" s="60"/>
      <c r="B87" s="40">
        <v>145</v>
      </c>
      <c r="C87" s="61" t="str">
        <f>VLOOKUP(B87,Riders!$A$2:$F$194,6,FALSE)</f>
        <v>Gerald, PETERSON</v>
      </c>
      <c r="D87" s="61" t="str">
        <f>VLOOKUP(B87,Riders!$A$2:$F$194,3,FALSE)</f>
        <v>Intervelo p/b Fitzroy Island</v>
      </c>
      <c r="E87" s="64" t="str">
        <f>VLOOKUP(B87,Riders!$A$2:$G$194,7,FALSE)</f>
        <v>Elite</v>
      </c>
      <c r="F87" s="40">
        <v>17</v>
      </c>
      <c r="G87" s="62">
        <f>IFERROR(VLOOKUP(B87,'Rd3 Stge1 Points'!$B$3:$E$110,4,FALSE),0)</f>
        <v>5</v>
      </c>
      <c r="H87" s="62">
        <f>IFERROR(VLOOKUP(B87,'Rd3 Stge3A Points'!$B$3:$E$113,4,FALSE),0)</f>
        <v>0</v>
      </c>
      <c r="I87" s="62">
        <f>IFERROR(VLOOKUP(B87,'Rd3 Stge3B Points'!$B$3:$E$99,4,FALSE),0)</f>
        <v>1</v>
      </c>
      <c r="J87" s="63">
        <f t="shared" si="1"/>
        <v>23</v>
      </c>
    </row>
    <row r="88" spans="1:10" x14ac:dyDescent="0.25">
      <c r="A88" s="60"/>
      <c r="B88" s="64">
        <v>139</v>
      </c>
      <c r="C88" s="61" t="str">
        <f>VLOOKUP(B88,Riders!$A$2:$F$194,6,FALSE)</f>
        <v>Barry, MEAD</v>
      </c>
      <c r="D88" s="61" t="str">
        <f>VLOOKUP(B88,Riders!$A$2:$F$194,3,FALSE)</f>
        <v>Hamilton Wheelers Elite Team</v>
      </c>
      <c r="E88" s="64" t="str">
        <f>VLOOKUP(B88,Riders!$A$2:$G$194,7,FALSE)</f>
        <v>Master</v>
      </c>
      <c r="F88" s="62">
        <v>8</v>
      </c>
      <c r="G88" s="62">
        <f>IFERROR(VLOOKUP(B88,'Rd3 Stge1 Points'!$B$3:$E$110,4,FALSE),0)</f>
        <v>5</v>
      </c>
      <c r="H88" s="62">
        <f>IFERROR(VLOOKUP(B88,'Rd3 Stge3A Points'!$B$3:$E$113,4,FALSE),0)</f>
        <v>0</v>
      </c>
      <c r="I88" s="62">
        <f>IFERROR(VLOOKUP(B88,'Rd3 Stge3B Points'!$B$3:$E$99,4,FALSE),0)</f>
        <v>10</v>
      </c>
      <c r="J88" s="63">
        <f t="shared" si="1"/>
        <v>23</v>
      </c>
    </row>
    <row r="89" spans="1:10" x14ac:dyDescent="0.25">
      <c r="A89" s="60"/>
      <c r="B89" s="40">
        <v>58</v>
      </c>
      <c r="C89" s="61" t="str">
        <f>VLOOKUP(B89,Riders!$A$2:$F$194,6,FALSE)</f>
        <v>Christopher, MAYCOCK</v>
      </c>
      <c r="D89" s="61" t="str">
        <f>VLOOKUP(B89,Riders!$A$2:$F$194,3,FALSE)</f>
        <v>Colliers Racing</v>
      </c>
      <c r="E89" s="64" t="str">
        <f>VLOOKUP(B89,Riders!$A$2:$G$194,7,FALSE)</f>
        <v xml:space="preserve"> </v>
      </c>
      <c r="F89" s="40">
        <v>5</v>
      </c>
      <c r="G89" s="62">
        <f>IFERROR(VLOOKUP(B89,'Rd3 Stge1 Points'!$B$3:$E$110,4,FALSE),0)</f>
        <v>5</v>
      </c>
      <c r="H89" s="62">
        <f>IFERROR(VLOOKUP(B89,'Rd3 Stge3A Points'!$B$3:$E$113,4,FALSE),0)</f>
        <v>0</v>
      </c>
      <c r="I89" s="62">
        <f>IFERROR(VLOOKUP(B89,'Rd3 Stge3B Points'!$B$3:$E$99,4,FALSE),0)</f>
        <v>13</v>
      </c>
      <c r="J89" s="63">
        <f t="shared" si="1"/>
        <v>23</v>
      </c>
    </row>
    <row r="90" spans="1:10" x14ac:dyDescent="0.25">
      <c r="A90" s="60"/>
      <c r="B90" s="40">
        <v>38</v>
      </c>
      <c r="C90" s="61" t="str">
        <f>VLOOKUP(B90,Riders!$A$2:$F$194,6,FALSE)</f>
        <v>Scott, HENSHAW</v>
      </c>
      <c r="D90" s="61" t="str">
        <f>VLOOKUP(B90,Riders!$A$2:$F$194,3,FALSE)</f>
        <v>Giant Rockhampton</v>
      </c>
      <c r="E90" s="64" t="str">
        <f>VLOOKUP(B90,Riders!$A$2:$G$194,7,FALSE)</f>
        <v>Master</v>
      </c>
      <c r="F90" s="40">
        <v>21</v>
      </c>
      <c r="G90" s="62">
        <f>IFERROR(VLOOKUP(B90,'Rd3 Stge1 Points'!$B$3:$E$110,4,FALSE),0)</f>
        <v>0</v>
      </c>
      <c r="H90" s="62">
        <f>IFERROR(VLOOKUP(B90,'Rd3 Stge3A Points'!$B$3:$E$113,4,FALSE),0)</f>
        <v>0</v>
      </c>
      <c r="I90" s="62">
        <f>IFERROR(VLOOKUP(B90,'Rd3 Stge3B Points'!$B$3:$E$99,4,FALSE),0)</f>
        <v>0</v>
      </c>
      <c r="J90" s="63">
        <f t="shared" si="1"/>
        <v>21</v>
      </c>
    </row>
    <row r="91" spans="1:10" x14ac:dyDescent="0.25">
      <c r="A91" s="60"/>
      <c r="B91" s="40">
        <v>136</v>
      </c>
      <c r="C91" s="61" t="str">
        <f>VLOOKUP(B91,Riders!$A$2:$F$194,6,FALSE)</f>
        <v>Nicholas, RIDER</v>
      </c>
      <c r="D91" s="61" t="str">
        <f>VLOOKUP(B91,Riders!$A$2:$F$194,3,FALSE)</f>
        <v>Hamilton Wheelers Elite Team</v>
      </c>
      <c r="E91" s="64" t="str">
        <f>VLOOKUP(B91,Riders!$A$2:$G$194,7,FALSE)</f>
        <v>Elite</v>
      </c>
      <c r="F91" s="40">
        <v>16</v>
      </c>
      <c r="G91" s="62">
        <f>IFERROR(VLOOKUP(B91,'Rd3 Stge1 Points'!$B$3:$E$110,4,FALSE),0)</f>
        <v>5</v>
      </c>
      <c r="H91" s="62">
        <f>IFERROR(VLOOKUP(B91,'Rd3 Stge3A Points'!$B$3:$E$113,4,FALSE),0)</f>
        <v>0</v>
      </c>
      <c r="I91" s="62">
        <f>IFERROR(VLOOKUP(B91,'Rd3 Stge3B Points'!$B$3:$E$99,4,FALSE),0)</f>
        <v>0</v>
      </c>
      <c r="J91" s="63">
        <f t="shared" si="1"/>
        <v>21</v>
      </c>
    </row>
    <row r="92" spans="1:10" x14ac:dyDescent="0.25">
      <c r="A92" s="60"/>
      <c r="B92" s="40">
        <v>108</v>
      </c>
      <c r="C92" s="61" t="str">
        <f>VLOOKUP(B92,Riders!$A$2:$F$194,6,FALSE)</f>
        <v>Gilbert, GUTOWSKI</v>
      </c>
      <c r="D92" s="61" t="str">
        <f>VLOOKUP(B92,Riders!$A$2:$F$194,3,FALSE)</f>
        <v>Balmoral Elite Team sponsored by O'Donnel Legal and EPIC Assist</v>
      </c>
      <c r="E92" s="64" t="str">
        <f>VLOOKUP(B92,Riders!$A$2:$G$194,7,FALSE)</f>
        <v>Master</v>
      </c>
      <c r="F92" s="62">
        <v>14</v>
      </c>
      <c r="G92" s="62">
        <f>IFERROR(VLOOKUP(B92,'Rd3 Stge1 Points'!$B$3:$E$110,4,FALSE),0)</f>
        <v>5</v>
      </c>
      <c r="H92" s="62">
        <f>IFERROR(VLOOKUP(B92,'Rd3 Stge3A Points'!$B$3:$E$113,4,FALSE),0)</f>
        <v>2</v>
      </c>
      <c r="I92" s="62">
        <f>IFERROR(VLOOKUP(B92,'Rd3 Stge3B Points'!$B$3:$E$99,4,FALSE),0)</f>
        <v>0</v>
      </c>
      <c r="J92" s="63">
        <f t="shared" si="1"/>
        <v>21</v>
      </c>
    </row>
    <row r="93" spans="1:10" x14ac:dyDescent="0.25">
      <c r="A93" s="60"/>
      <c r="B93" s="64">
        <v>32</v>
      </c>
      <c r="C93" s="61" t="str">
        <f>VLOOKUP(B93,Riders!$A$2:$F$194,6,FALSE)</f>
        <v>Alex, WOHLER</v>
      </c>
      <c r="D93" s="61" t="str">
        <f>VLOOKUP(B93,Riders!$A$2:$F$194,3,FALSE)</f>
        <v>Giant Rockhampton</v>
      </c>
      <c r="E93" s="64" t="str">
        <f>VLOOKUP(B93,Riders!$A$2:$G$194,7,FALSE)</f>
        <v>Elite</v>
      </c>
      <c r="F93" s="62">
        <v>20</v>
      </c>
      <c r="G93" s="62">
        <f>IFERROR(VLOOKUP(B93,'Rd3 Stge1 Points'!$B$3:$E$110,4,FALSE),0)</f>
        <v>0</v>
      </c>
      <c r="H93" s="62">
        <f>IFERROR(VLOOKUP(B93,'Rd3 Stge3A Points'!$B$3:$E$113,4,FALSE),0)</f>
        <v>0</v>
      </c>
      <c r="I93" s="62">
        <f>IFERROR(VLOOKUP(B93,'Rd3 Stge3B Points'!$B$3:$E$99,4,FALSE),0)</f>
        <v>0</v>
      </c>
      <c r="J93" s="63">
        <f t="shared" si="1"/>
        <v>20</v>
      </c>
    </row>
    <row r="94" spans="1:10" x14ac:dyDescent="0.25">
      <c r="A94" s="60"/>
      <c r="B94" s="40">
        <v>138</v>
      </c>
      <c r="C94" s="61" t="str">
        <f>VLOOKUP(B94,Riders!$A$2:$F$194,6,FALSE)</f>
        <v>Stephen, LOWE</v>
      </c>
      <c r="D94" s="61" t="str">
        <f>VLOOKUP(B94,Riders!$A$2:$F$194,3,FALSE)</f>
        <v>Hamilton Wheelers Elite Team</v>
      </c>
      <c r="E94" s="64" t="str">
        <f>VLOOKUP(B94,Riders!$A$2:$G$194,7,FALSE)</f>
        <v>Master</v>
      </c>
      <c r="F94" s="40">
        <v>7</v>
      </c>
      <c r="G94" s="62">
        <f>IFERROR(VLOOKUP(B94,'Rd3 Stge1 Points'!$B$3:$E$110,4,FALSE),0)</f>
        <v>5</v>
      </c>
      <c r="H94" s="62">
        <f>IFERROR(VLOOKUP(B94,'Rd3 Stge3A Points'!$B$3:$E$113,4,FALSE),0)</f>
        <v>0</v>
      </c>
      <c r="I94" s="62">
        <f>IFERROR(VLOOKUP(B94,'Rd3 Stge3B Points'!$B$3:$E$99,4,FALSE),0)</f>
        <v>8</v>
      </c>
      <c r="J94" s="63">
        <f t="shared" si="1"/>
        <v>20</v>
      </c>
    </row>
    <row r="95" spans="1:10" x14ac:dyDescent="0.25">
      <c r="A95" s="60"/>
      <c r="B95" s="64">
        <v>13</v>
      </c>
      <c r="C95" s="61" t="str">
        <f>VLOOKUP(B95,Riders!$A$2:$F$194,6,FALSE)</f>
        <v>Brendon, WOODESON</v>
      </c>
      <c r="D95" s="61" t="str">
        <f>VLOOKUP(B95,Riders!$A$2:$F$194,3,FALSE)</f>
        <v>Mipela Geo Solutions Altitude Race Team</v>
      </c>
      <c r="E95" s="64" t="str">
        <f>VLOOKUP(B95,Riders!$A$2:$G$194,7,FALSE)</f>
        <v>Elite</v>
      </c>
      <c r="F95" s="62">
        <v>19</v>
      </c>
      <c r="G95" s="62">
        <f>IFERROR(VLOOKUP(B95,'Rd3 Stge1 Points'!$B$3:$E$110,4,FALSE),0)</f>
        <v>0</v>
      </c>
      <c r="H95" s="62">
        <f>IFERROR(VLOOKUP(B95,'Rd3 Stge3A Points'!$B$3:$E$113,4,FALSE),0)</f>
        <v>0</v>
      </c>
      <c r="I95" s="62">
        <f>IFERROR(VLOOKUP(B95,'Rd3 Stge3B Points'!$B$3:$E$99,4,FALSE),0)</f>
        <v>0</v>
      </c>
      <c r="J95" s="63">
        <f t="shared" si="1"/>
        <v>19</v>
      </c>
    </row>
    <row r="96" spans="1:10" x14ac:dyDescent="0.25">
      <c r="A96" s="60"/>
      <c r="B96" s="64">
        <v>148</v>
      </c>
      <c r="C96" s="61" t="str">
        <f>VLOOKUP(B96,Riders!$A$2:$F$194,6,FALSE)</f>
        <v>William, GEORGESON</v>
      </c>
      <c r="D96" s="61" t="str">
        <f>VLOOKUP(B96,Riders!$A$2:$F$194,3,FALSE)</f>
        <v>Intervelo p/b Fitzroy Island</v>
      </c>
      <c r="E96" s="64" t="str">
        <f>VLOOKUP(B96,Riders!$A$2:$G$194,7,FALSE)</f>
        <v>U23</v>
      </c>
      <c r="F96" s="62">
        <v>14</v>
      </c>
      <c r="G96" s="62">
        <f>IFERROR(VLOOKUP(B96,'Rd3 Stge1 Points'!$B$3:$E$110,4,FALSE),0)</f>
        <v>5</v>
      </c>
      <c r="H96" s="62">
        <f>IFERROR(VLOOKUP(B96,'Rd3 Stge3A Points'!$B$3:$E$113,4,FALSE),0)</f>
        <v>0</v>
      </c>
      <c r="I96" s="62">
        <f>IFERROR(VLOOKUP(B96,'Rd3 Stge3B Points'!$B$3:$E$99,4,FALSE),0)</f>
        <v>0</v>
      </c>
      <c r="J96" s="63">
        <f t="shared" si="1"/>
        <v>19</v>
      </c>
    </row>
    <row r="97" spans="1:10" x14ac:dyDescent="0.25">
      <c r="A97" s="60"/>
      <c r="B97" s="64">
        <v>27</v>
      </c>
      <c r="C97" s="61" t="str">
        <f>VLOOKUP(B97,Riders!$A$2:$F$194,6,FALSE)</f>
        <v>Jarrod, SAMPSON</v>
      </c>
      <c r="D97" s="61" t="str">
        <f>VLOOKUP(B97,Riders!$A$2:$F$194,3,FALSE)</f>
        <v>Living Here Cycling Team Powered by Sedgman and Hitachi</v>
      </c>
      <c r="E97" s="64" t="str">
        <f>VLOOKUP(B97,Riders!$A$2:$G$194,7,FALSE)</f>
        <v>Elite</v>
      </c>
      <c r="F97" s="62">
        <v>13</v>
      </c>
      <c r="G97" s="62">
        <f>IFERROR(VLOOKUP(B97,'Rd3 Stge1 Points'!$B$3:$E$110,4,FALSE),0)</f>
        <v>5</v>
      </c>
      <c r="H97" s="62">
        <f>IFERROR(VLOOKUP(B97,'Rd3 Stge3A Points'!$B$3:$E$113,4,FALSE),0)</f>
        <v>0</v>
      </c>
      <c r="I97" s="62">
        <f>IFERROR(VLOOKUP(B97,'Rd3 Stge3B Points'!$B$3:$E$99,4,FALSE),0)</f>
        <v>1</v>
      </c>
      <c r="J97" s="63">
        <f t="shared" si="1"/>
        <v>19</v>
      </c>
    </row>
    <row r="98" spans="1:10" x14ac:dyDescent="0.25">
      <c r="A98" s="60"/>
      <c r="B98" s="64">
        <v>171</v>
      </c>
      <c r="C98" s="61" t="str">
        <f>VLOOKUP(B98,Riders!$A$2:$F$194,6,FALSE)</f>
        <v>Matthew, MURRAY</v>
      </c>
      <c r="D98" s="61" t="str">
        <f>VLOOKUP(B98,Riders!$A$2:$F$194,3,FALSE)</f>
        <v>Champion System</v>
      </c>
      <c r="E98" s="64" t="str">
        <f>VLOOKUP(B98,Riders!$A$2:$G$194,7,FALSE)</f>
        <v>Master</v>
      </c>
      <c r="F98" s="62">
        <v>13</v>
      </c>
      <c r="G98" s="62">
        <f>IFERROR(VLOOKUP(B98,'Rd3 Stge1 Points'!$B$3:$E$110,4,FALSE),0)</f>
        <v>5</v>
      </c>
      <c r="H98" s="62">
        <f>IFERROR(VLOOKUP(B98,'Rd3 Stge3A Points'!$B$3:$E$113,4,FALSE),0)</f>
        <v>0</v>
      </c>
      <c r="I98" s="62">
        <f>IFERROR(VLOOKUP(B98,'Rd3 Stge3B Points'!$B$3:$E$99,4,FALSE),0)</f>
        <v>1</v>
      </c>
      <c r="J98" s="63">
        <f t="shared" si="1"/>
        <v>19</v>
      </c>
    </row>
    <row r="99" spans="1:10" x14ac:dyDescent="0.25">
      <c r="A99" s="60"/>
      <c r="B99" s="64">
        <v>172</v>
      </c>
      <c r="C99" s="61" t="str">
        <f>VLOOKUP(B99,Riders!$A$2:$F$194,6,FALSE)</f>
        <v>George, SOUTHGATE</v>
      </c>
      <c r="D99" s="61" t="str">
        <f>VLOOKUP(B99,Riders!$A$2:$F$194,3,FALSE)</f>
        <v>Champion System</v>
      </c>
      <c r="E99" s="64" t="str">
        <f>VLOOKUP(B99,Riders!$A$2:$G$194,7,FALSE)</f>
        <v>Elite</v>
      </c>
      <c r="F99" s="62">
        <v>13</v>
      </c>
      <c r="G99" s="62">
        <f>IFERROR(VLOOKUP(B99,'Rd3 Stge1 Points'!$B$3:$E$110,4,FALSE),0)</f>
        <v>5</v>
      </c>
      <c r="H99" s="62">
        <f>IFERROR(VLOOKUP(B99,'Rd3 Stge3A Points'!$B$3:$E$113,4,FALSE),0)</f>
        <v>0</v>
      </c>
      <c r="I99" s="62">
        <f>IFERROR(VLOOKUP(B99,'Rd3 Stge3B Points'!$B$3:$E$99,4,FALSE),0)</f>
        <v>1</v>
      </c>
      <c r="J99" s="63">
        <f t="shared" si="1"/>
        <v>19</v>
      </c>
    </row>
    <row r="100" spans="1:10" x14ac:dyDescent="0.25">
      <c r="A100" s="60"/>
      <c r="B100" s="64">
        <v>174</v>
      </c>
      <c r="C100" s="61" t="str">
        <f>VLOOKUP(B100,Riders!$A$2:$F$194,6,FALSE)</f>
        <v>Michael, RYAN</v>
      </c>
      <c r="D100" s="61" t="str">
        <f>VLOOKUP(B100,Riders!$A$2:$F$194,3,FALSE)</f>
        <v>Champion System</v>
      </c>
      <c r="E100" s="64" t="str">
        <f>VLOOKUP(B100,Riders!$A$2:$G$194,7,FALSE)</f>
        <v>Elite</v>
      </c>
      <c r="F100" s="62">
        <v>13</v>
      </c>
      <c r="G100" s="62">
        <f>IFERROR(VLOOKUP(B100,'Rd3 Stge1 Points'!$B$3:$E$110,4,FALSE),0)</f>
        <v>5</v>
      </c>
      <c r="H100" s="62">
        <f>IFERROR(VLOOKUP(B100,'Rd3 Stge3A Points'!$B$3:$E$113,4,FALSE),0)</f>
        <v>0</v>
      </c>
      <c r="I100" s="62">
        <f>IFERROR(VLOOKUP(B100,'Rd3 Stge3B Points'!$B$3:$E$99,4,FALSE),0)</f>
        <v>1</v>
      </c>
      <c r="J100" s="63">
        <f t="shared" si="1"/>
        <v>19</v>
      </c>
    </row>
    <row r="101" spans="1:10" x14ac:dyDescent="0.25">
      <c r="A101" s="60"/>
      <c r="B101" s="64">
        <v>14</v>
      </c>
      <c r="C101" s="61" t="str">
        <f>VLOOKUP(B101,Riders!$A$2:$F$194,6,FALSE)</f>
        <v>Luke, DHNARAM</v>
      </c>
      <c r="D101" s="61" t="str">
        <f>VLOOKUP(B101,Riders!$A$2:$F$194,3,FALSE)</f>
        <v>Mipela Geo Solutions Altitude Race Team</v>
      </c>
      <c r="E101" s="64" t="str">
        <f>VLOOKUP(B101,Riders!$A$2:$G$194,7,FALSE)</f>
        <v>Elite</v>
      </c>
      <c r="F101" s="62">
        <v>18</v>
      </c>
      <c r="G101" s="62">
        <f>IFERROR(VLOOKUP(B101,'Rd3 Stge1 Points'!$B$3:$E$110,4,FALSE),0)</f>
        <v>0</v>
      </c>
      <c r="H101" s="62">
        <f>IFERROR(VLOOKUP(B101,'Rd3 Stge3A Points'!$B$3:$E$113,4,FALSE),0)</f>
        <v>0</v>
      </c>
      <c r="I101" s="62">
        <f>IFERROR(VLOOKUP(B101,'Rd3 Stge3B Points'!$B$3:$E$99,4,FALSE),0)</f>
        <v>0</v>
      </c>
      <c r="J101" s="63">
        <f t="shared" si="1"/>
        <v>18</v>
      </c>
    </row>
    <row r="102" spans="1:10" x14ac:dyDescent="0.25">
      <c r="A102" s="60"/>
      <c r="B102" s="64">
        <v>34</v>
      </c>
      <c r="C102" s="61" t="str">
        <f>VLOOKUP(B102,Riders!$A$2:$F$194,6,FALSE)</f>
        <v>Aaron, STEWART</v>
      </c>
      <c r="D102" s="61" t="str">
        <f>VLOOKUP(B102,Riders!$A$2:$F$194,3,FALSE)</f>
        <v>Giant Rockhampton</v>
      </c>
      <c r="E102" s="64" t="str">
        <f>VLOOKUP(B102,Riders!$A$2:$G$194,7,FALSE)</f>
        <v>Master</v>
      </c>
      <c r="F102" s="62">
        <v>13</v>
      </c>
      <c r="G102" s="62">
        <f>IFERROR(VLOOKUP(B102,'Rd3 Stge1 Points'!$B$3:$E$110,4,FALSE),0)</f>
        <v>5</v>
      </c>
      <c r="H102" s="62">
        <f>IFERROR(VLOOKUP(B102,'Rd3 Stge3A Points'!$B$3:$E$113,4,FALSE),0)</f>
        <v>0</v>
      </c>
      <c r="I102" s="62">
        <f>IFERROR(VLOOKUP(B102,'Rd3 Stge3B Points'!$B$3:$E$99,4,FALSE),0)</f>
        <v>0</v>
      </c>
      <c r="J102" s="63">
        <f t="shared" si="1"/>
        <v>18</v>
      </c>
    </row>
    <row r="103" spans="1:10" s="39" customFormat="1" x14ac:dyDescent="0.25">
      <c r="A103" s="60"/>
      <c r="B103" s="40">
        <v>131</v>
      </c>
      <c r="C103" s="61" t="str">
        <f>VLOOKUP(B103,Riders!$A$2:$F$194,6,FALSE)</f>
        <v>Ian, JOHNSTON</v>
      </c>
      <c r="D103" s="61" t="str">
        <f>VLOOKUP(B103,Riders!$A$2:$F$194,3,FALSE)</f>
        <v>Hamilton Wheelers Elite Team</v>
      </c>
      <c r="E103" s="64" t="str">
        <f>VLOOKUP(B103,Riders!$A$2:$G$194,7,FALSE)</f>
        <v>Master</v>
      </c>
      <c r="F103" s="62">
        <v>11</v>
      </c>
      <c r="G103" s="62">
        <f>IFERROR(VLOOKUP(B103,'Rd3 Stge1 Points'!$B$3:$E$110,4,FALSE),0)</f>
        <v>5</v>
      </c>
      <c r="H103" s="62">
        <f>IFERROR(VLOOKUP(B103,'Rd3 Stge3A Points'!$B$3:$E$113,4,FALSE),0)</f>
        <v>2</v>
      </c>
      <c r="I103" s="62">
        <f>IFERROR(VLOOKUP(B103,'Rd3 Stge3B Points'!$B$3:$E$99,4,FALSE),0)</f>
        <v>0</v>
      </c>
      <c r="J103" s="63">
        <f t="shared" si="1"/>
        <v>18</v>
      </c>
    </row>
    <row r="104" spans="1:10" s="39" customFormat="1" x14ac:dyDescent="0.25">
      <c r="A104" s="60"/>
      <c r="B104" s="40">
        <v>99</v>
      </c>
      <c r="C104" s="61" t="str">
        <f>VLOOKUP(B104,Riders!$A$2:$F$194,6,FALSE)</f>
        <v>Mark, RICHARDSON</v>
      </c>
      <c r="D104" s="61" t="str">
        <f>VLOOKUP(B104,Riders!$A$2:$F$194,3,FALSE)</f>
        <v>QSM Racing</v>
      </c>
      <c r="E104" s="64" t="str">
        <f>VLOOKUP(B104,Riders!$A$2:$G$194,7,FALSE)</f>
        <v>Elite</v>
      </c>
      <c r="F104" s="40">
        <v>7</v>
      </c>
      <c r="G104" s="62">
        <f>IFERROR(VLOOKUP(B104,'Rd3 Stge1 Points'!$B$3:$E$110,4,FALSE),0)</f>
        <v>5</v>
      </c>
      <c r="H104" s="62">
        <f>IFERROR(VLOOKUP(B104,'Rd3 Stge3A Points'!$B$3:$E$113,4,FALSE),0)</f>
        <v>0</v>
      </c>
      <c r="I104" s="62">
        <f>IFERROR(VLOOKUP(B104,'Rd3 Stge3B Points'!$B$3:$E$99,4,FALSE),0)</f>
        <v>6</v>
      </c>
      <c r="J104" s="63">
        <f t="shared" si="1"/>
        <v>18</v>
      </c>
    </row>
    <row r="105" spans="1:10" s="39" customFormat="1" x14ac:dyDescent="0.25">
      <c r="A105" s="60"/>
      <c r="B105" s="40">
        <v>165</v>
      </c>
      <c r="C105" s="61" t="str">
        <f>VLOOKUP(B105,Riders!$A$2:$F$194,6,FALSE)</f>
        <v>Daniel, WILSON</v>
      </c>
      <c r="D105" s="61" t="str">
        <f>VLOOKUP(B105,Riders!$A$2:$F$194,3,FALSE)</f>
        <v>Brisbane Camperland</v>
      </c>
      <c r="E105" s="64" t="str">
        <f>VLOOKUP(B105,Riders!$A$2:$G$194,7,FALSE)</f>
        <v>Elite</v>
      </c>
      <c r="F105" s="62">
        <v>17</v>
      </c>
      <c r="G105" s="62">
        <f>IFERROR(VLOOKUP(B105,'Rd3 Stge1 Points'!$B$3:$E$110,4,FALSE),0)</f>
        <v>0</v>
      </c>
      <c r="H105" s="62">
        <f>IFERROR(VLOOKUP(B105,'Rd3 Stge3A Points'!$B$3:$E$113,4,FALSE),0)</f>
        <v>0</v>
      </c>
      <c r="I105" s="62">
        <f>IFERROR(VLOOKUP(B105,'Rd3 Stge3B Points'!$B$3:$E$99,4,FALSE),0)</f>
        <v>0</v>
      </c>
      <c r="J105" s="63">
        <f t="shared" si="1"/>
        <v>17</v>
      </c>
    </row>
    <row r="106" spans="1:10" s="39" customFormat="1" x14ac:dyDescent="0.25">
      <c r="A106" s="60"/>
      <c r="B106" s="40">
        <v>18</v>
      </c>
      <c r="C106" s="61" t="str">
        <f>VLOOKUP(B106,Riders!$A$2:$F$194,6,FALSE)</f>
        <v>Liam, MACKNIGHT</v>
      </c>
      <c r="D106" s="61" t="str">
        <f>VLOOKUP(B106,Riders!$A$2:$F$194,3,FALSE)</f>
        <v>Mipela Geo Solutions Altitude Race Team</v>
      </c>
      <c r="E106" s="64" t="str">
        <f>VLOOKUP(B106,Riders!$A$2:$G$194,7,FALSE)</f>
        <v>U23</v>
      </c>
      <c r="F106" s="40">
        <v>7</v>
      </c>
      <c r="G106" s="62">
        <f>IFERROR(VLOOKUP(B106,'Rd3 Stge1 Points'!$B$3:$E$110,4,FALSE),0)</f>
        <v>5</v>
      </c>
      <c r="H106" s="62">
        <f>IFERROR(VLOOKUP(B106,'Rd3 Stge3A Points'!$B$3:$E$113,4,FALSE),0)</f>
        <v>0</v>
      </c>
      <c r="I106" s="62">
        <f>IFERROR(VLOOKUP(B106,'Rd3 Stge3B Points'!$B$3:$E$99,4,FALSE),0)</f>
        <v>5</v>
      </c>
      <c r="J106" s="63">
        <f t="shared" si="1"/>
        <v>17</v>
      </c>
    </row>
    <row r="107" spans="1:10" s="39" customFormat="1" x14ac:dyDescent="0.25">
      <c r="A107" s="60"/>
      <c r="B107" s="64">
        <v>53</v>
      </c>
      <c r="C107" s="61" t="str">
        <f>VLOOKUP(B107,Riders!$A$2:$F$194,6,FALSE)</f>
        <v>Matthew, LOCKER</v>
      </c>
      <c r="D107" s="61" t="str">
        <f>VLOOKUP(B107,Riders!$A$2:$F$194,3,FALSE)</f>
        <v>Colliers Racing</v>
      </c>
      <c r="E107" s="64" t="str">
        <f>VLOOKUP(B107,Riders!$A$2:$G$194,7,FALSE)</f>
        <v>Elite</v>
      </c>
      <c r="F107" s="62">
        <v>15</v>
      </c>
      <c r="G107" s="62">
        <f>IFERROR(VLOOKUP(B107,'Rd3 Stge1 Points'!$B$3:$E$110,4,FALSE),0)</f>
        <v>0</v>
      </c>
      <c r="H107" s="62">
        <f>IFERROR(VLOOKUP(B107,'Rd3 Stge3A Points'!$B$3:$E$113,4,FALSE),0)</f>
        <v>0</v>
      </c>
      <c r="I107" s="62">
        <f>IFERROR(VLOOKUP(B107,'Rd3 Stge3B Points'!$B$3:$E$99,4,FALSE),0)</f>
        <v>0</v>
      </c>
      <c r="J107" s="63">
        <f t="shared" si="1"/>
        <v>15</v>
      </c>
    </row>
    <row r="108" spans="1:10" x14ac:dyDescent="0.25">
      <c r="A108" s="60"/>
      <c r="B108" s="64">
        <v>173</v>
      </c>
      <c r="C108" s="61" t="str">
        <f>VLOOKUP(B108,Riders!$A$2:$F$194,6,FALSE)</f>
        <v>Mark, PIERCE</v>
      </c>
      <c r="D108" s="61" t="str">
        <f>VLOOKUP(B108,Riders!$A$2:$F$194,3,FALSE)</f>
        <v>Champion System</v>
      </c>
      <c r="E108" s="64" t="str">
        <f>VLOOKUP(B108,Riders!$A$2:$G$194,7,FALSE)</f>
        <v>Master</v>
      </c>
      <c r="F108" s="62">
        <v>6</v>
      </c>
      <c r="G108" s="62">
        <f>IFERROR(VLOOKUP(B108,'Rd3 Stge1 Points'!$B$3:$E$110,4,FALSE),0)</f>
        <v>5</v>
      </c>
      <c r="H108" s="62">
        <f>IFERROR(VLOOKUP(B108,'Rd3 Stge3A Points'!$B$3:$E$113,4,FALSE),0)</f>
        <v>0</v>
      </c>
      <c r="I108" s="62">
        <f>IFERROR(VLOOKUP(B108,'Rd3 Stge3B Points'!$B$3:$E$99,4,FALSE),0)</f>
        <v>4</v>
      </c>
      <c r="J108" s="63">
        <f t="shared" si="1"/>
        <v>15</v>
      </c>
    </row>
    <row r="109" spans="1:10" x14ac:dyDescent="0.25">
      <c r="A109" s="60"/>
      <c r="B109" s="64">
        <v>48</v>
      </c>
      <c r="C109" s="61" t="str">
        <f>VLOOKUP(B109,Riders!$A$2:$F$194,6,FALSE)</f>
        <v>David, BROWN</v>
      </c>
      <c r="D109" s="61" t="str">
        <f>VLOOKUP(B109,Riders!$A$2:$F$194,3,FALSE)</f>
        <v>Erdinger Alkoholfrei - fiets Apparel Cycling Team</v>
      </c>
      <c r="E109" s="64" t="str">
        <f>VLOOKUP(B109,Riders!$A$2:$G$194,7,FALSE)</f>
        <v>Master</v>
      </c>
      <c r="F109" s="62">
        <v>14</v>
      </c>
      <c r="G109" s="62">
        <f>IFERROR(VLOOKUP(B109,'Rd3 Stge1 Points'!$B$3:$E$110,4,FALSE),0)</f>
        <v>0</v>
      </c>
      <c r="H109" s="62">
        <f>IFERROR(VLOOKUP(B109,'Rd3 Stge3A Points'!$B$3:$E$113,4,FALSE),0)</f>
        <v>0</v>
      </c>
      <c r="I109" s="62">
        <f>IFERROR(VLOOKUP(B109,'Rd3 Stge3B Points'!$B$3:$E$99,4,FALSE),0)</f>
        <v>0</v>
      </c>
      <c r="J109" s="63">
        <f t="shared" si="1"/>
        <v>14</v>
      </c>
    </row>
    <row r="110" spans="1:10" x14ac:dyDescent="0.25">
      <c r="A110" s="60"/>
      <c r="B110" s="64">
        <v>162</v>
      </c>
      <c r="C110" s="61" t="str">
        <f>VLOOKUP(B110,Riders!$A$2:$F$194,6,FALSE)</f>
        <v>John, FREIBERG</v>
      </c>
      <c r="D110" s="61" t="str">
        <f>VLOOKUP(B110,Riders!$A$2:$F$194,3,FALSE)</f>
        <v>Brisbane Camperland</v>
      </c>
      <c r="E110" s="64" t="str">
        <f>VLOOKUP(B110,Riders!$A$2:$G$194,7,FALSE)</f>
        <v>Master</v>
      </c>
      <c r="F110" s="62">
        <v>14</v>
      </c>
      <c r="G110" s="62">
        <f>IFERROR(VLOOKUP(B110,'Rd3 Stge1 Points'!$B$3:$E$110,4,FALSE),0)</f>
        <v>0</v>
      </c>
      <c r="H110" s="62">
        <f>IFERROR(VLOOKUP(B110,'Rd3 Stge3A Points'!$B$3:$E$113,4,FALSE),0)</f>
        <v>0</v>
      </c>
      <c r="I110" s="62">
        <f>IFERROR(VLOOKUP(B110,'Rd3 Stge3B Points'!$B$3:$E$99,4,FALSE),0)</f>
        <v>0</v>
      </c>
      <c r="J110" s="63">
        <f t="shared" si="1"/>
        <v>14</v>
      </c>
    </row>
    <row r="111" spans="1:10" x14ac:dyDescent="0.25">
      <c r="A111" s="60"/>
      <c r="B111" s="64">
        <v>92</v>
      </c>
      <c r="C111" s="61" t="str">
        <f>VLOOKUP(B111,Riders!$A$2:$F$194,6,FALSE)</f>
        <v>Gary, HOWELL</v>
      </c>
      <c r="D111" s="61" t="str">
        <f>VLOOKUP(B111,Riders!$A$2:$F$194,3,FALSE)</f>
        <v>QSM Racing</v>
      </c>
      <c r="E111" s="64" t="str">
        <f>VLOOKUP(B111,Riders!$A$2:$G$194,7,FALSE)</f>
        <v>Master</v>
      </c>
      <c r="F111" s="62">
        <v>7</v>
      </c>
      <c r="G111" s="62">
        <f>IFERROR(VLOOKUP(B111,'Rd3 Stge1 Points'!$B$3:$E$110,4,FALSE),0)</f>
        <v>5</v>
      </c>
      <c r="H111" s="62">
        <f>IFERROR(VLOOKUP(B111,'Rd3 Stge3A Points'!$B$3:$E$113,4,FALSE),0)</f>
        <v>2</v>
      </c>
      <c r="I111" s="62">
        <f>IFERROR(VLOOKUP(B111,'Rd3 Stge3B Points'!$B$3:$E$99,4,FALSE),0)</f>
        <v>0</v>
      </c>
      <c r="J111" s="63">
        <f t="shared" si="1"/>
        <v>14</v>
      </c>
    </row>
    <row r="112" spans="1:10" x14ac:dyDescent="0.25">
      <c r="A112" s="60"/>
      <c r="B112" s="40">
        <v>16</v>
      </c>
      <c r="C112" s="61" t="str">
        <f>VLOOKUP(B112,Riders!$A$2:$F$194,6,FALSE)</f>
        <v>Elijah, DAVIS</v>
      </c>
      <c r="D112" s="61" t="str">
        <f>VLOOKUP(B112,Riders!$A$2:$F$194,3,FALSE)</f>
        <v>Mipela Geo Solutions Altitude Race Team</v>
      </c>
      <c r="E112" s="64" t="str">
        <f>VLOOKUP(B112,Riders!$A$2:$G$194,7,FALSE)</f>
        <v>U23</v>
      </c>
      <c r="F112" s="40">
        <v>7</v>
      </c>
      <c r="G112" s="62">
        <f>IFERROR(VLOOKUP(B112,'Rd3 Stge1 Points'!$B$3:$E$110,4,FALSE),0)</f>
        <v>5</v>
      </c>
      <c r="H112" s="62">
        <f>IFERROR(VLOOKUP(B112,'Rd3 Stge3A Points'!$B$3:$E$113,4,FALSE),0)</f>
        <v>0</v>
      </c>
      <c r="I112" s="62">
        <f>IFERROR(VLOOKUP(B112,'Rd3 Stge3B Points'!$B$3:$E$99,4,FALSE),0)</f>
        <v>2</v>
      </c>
      <c r="J112" s="63">
        <f t="shared" si="1"/>
        <v>14</v>
      </c>
    </row>
    <row r="113" spans="1:10" x14ac:dyDescent="0.25">
      <c r="A113" s="60"/>
      <c r="B113" s="40">
        <v>80</v>
      </c>
      <c r="C113" s="61" t="str">
        <f>VLOOKUP(B113,Riders!$A$2:$F$194,6,FALSE)</f>
        <v>Robert, WEST</v>
      </c>
      <c r="D113" s="61" t="str">
        <f>VLOOKUP(B113,Riders!$A$2:$F$194,3,FALSE)</f>
        <v>Campos Cycling Team</v>
      </c>
      <c r="E113" s="64" t="str">
        <f>VLOOKUP(B113,Riders!$A$2:$G$194,7,FALSE)</f>
        <v>Elite</v>
      </c>
      <c r="F113" s="40">
        <v>7</v>
      </c>
      <c r="G113" s="62">
        <f>IFERROR(VLOOKUP(B113,'Rd3 Stge1 Points'!$B$3:$E$110,4,FALSE),0)</f>
        <v>5</v>
      </c>
      <c r="H113" s="62">
        <f>IFERROR(VLOOKUP(B113,'Rd3 Stge3A Points'!$B$3:$E$113,4,FALSE),0)</f>
        <v>2</v>
      </c>
      <c r="I113" s="62">
        <f>IFERROR(VLOOKUP(B113,'Rd3 Stge3B Points'!$B$3:$E$99,4,FALSE),0)</f>
        <v>0</v>
      </c>
      <c r="J113" s="63">
        <f t="shared" si="1"/>
        <v>14</v>
      </c>
    </row>
    <row r="114" spans="1:10" x14ac:dyDescent="0.25">
      <c r="A114" s="60"/>
      <c r="B114" s="64">
        <v>135</v>
      </c>
      <c r="C114" s="61" t="str">
        <f>VLOOKUP(B114,Riders!$A$2:$F$194,6,FALSE)</f>
        <v>James, MADIGAN</v>
      </c>
      <c r="D114" s="61" t="str">
        <f>VLOOKUP(B114,Riders!$A$2:$F$194,3,FALSE)</f>
        <v>Hamilton Wheelers Elite Team</v>
      </c>
      <c r="E114" s="64" t="str">
        <f>VLOOKUP(B114,Riders!$A$2:$G$194,7,FALSE)</f>
        <v>Master</v>
      </c>
      <c r="F114" s="62">
        <v>13</v>
      </c>
      <c r="G114" s="62">
        <f>IFERROR(VLOOKUP(B114,'Rd3 Stge1 Points'!$B$3:$E$110,4,FALSE),0)</f>
        <v>0</v>
      </c>
      <c r="H114" s="62">
        <f>IFERROR(VLOOKUP(B114,'Rd3 Stge3A Points'!$B$3:$E$113,4,FALSE),0)</f>
        <v>0</v>
      </c>
      <c r="I114" s="62">
        <f>IFERROR(VLOOKUP(B114,'Rd3 Stge3B Points'!$B$3:$E$99,4,FALSE),0)</f>
        <v>0</v>
      </c>
      <c r="J114" s="63">
        <f t="shared" si="1"/>
        <v>13</v>
      </c>
    </row>
    <row r="115" spans="1:10" x14ac:dyDescent="0.25">
      <c r="A115" s="60"/>
      <c r="B115" s="64">
        <v>141</v>
      </c>
      <c r="C115" s="61" t="str">
        <f>VLOOKUP(B115,Riders!$A$2:$F$194,6,FALSE)</f>
        <v>Zac, COLLINS</v>
      </c>
      <c r="D115" s="61" t="str">
        <f>VLOOKUP(B115,Riders!$A$2:$F$194,3,FALSE)</f>
        <v>Intervelo p/b Fitzroy Island</v>
      </c>
      <c r="E115" s="64" t="str">
        <f>VLOOKUP(B115,Riders!$A$2:$G$194,7,FALSE)</f>
        <v>Elite</v>
      </c>
      <c r="F115" s="62">
        <v>13</v>
      </c>
      <c r="G115" s="62">
        <f>IFERROR(VLOOKUP(B115,'Rd3 Stge1 Points'!$B$3:$E$110,4,FALSE),0)</f>
        <v>0</v>
      </c>
      <c r="H115" s="62">
        <f>IFERROR(VLOOKUP(B115,'Rd3 Stge3A Points'!$B$3:$E$113,4,FALSE),0)</f>
        <v>0</v>
      </c>
      <c r="I115" s="62">
        <f>IFERROR(VLOOKUP(B115,'Rd3 Stge3B Points'!$B$3:$E$99,4,FALSE),0)</f>
        <v>0</v>
      </c>
      <c r="J115" s="63">
        <f t="shared" si="1"/>
        <v>13</v>
      </c>
    </row>
    <row r="116" spans="1:10" x14ac:dyDescent="0.25">
      <c r="A116" s="60"/>
      <c r="B116" s="64">
        <v>175</v>
      </c>
      <c r="C116" s="61" t="str">
        <f>VLOOKUP(B116,Riders!$A$2:$F$194,6,FALSE)</f>
        <v>Adam, GLEGG</v>
      </c>
      <c r="D116" s="61" t="str">
        <f>VLOOKUP(B116,Riders!$A$2:$F$194,3,FALSE)</f>
        <v>Champion System</v>
      </c>
      <c r="E116" s="64" t="str">
        <f>VLOOKUP(B116,Riders!$A$2:$G$194,7,FALSE)</f>
        <v>Elite</v>
      </c>
      <c r="F116" s="62">
        <v>13</v>
      </c>
      <c r="G116" s="62">
        <f>IFERROR(VLOOKUP(B116,'Rd3 Stge1 Points'!$B$3:$E$110,4,FALSE),0)</f>
        <v>0</v>
      </c>
      <c r="H116" s="62">
        <f>IFERROR(VLOOKUP(B116,'Rd3 Stge3A Points'!$B$3:$E$113,4,FALSE),0)</f>
        <v>0</v>
      </c>
      <c r="I116" s="62">
        <f>IFERROR(VLOOKUP(B116,'Rd3 Stge3B Points'!$B$3:$E$99,4,FALSE),0)</f>
        <v>0</v>
      </c>
      <c r="J116" s="63">
        <f t="shared" si="1"/>
        <v>13</v>
      </c>
    </row>
    <row r="117" spans="1:10" x14ac:dyDescent="0.25">
      <c r="A117" s="60"/>
      <c r="B117" s="40">
        <v>176</v>
      </c>
      <c r="C117" s="61" t="str">
        <f>VLOOKUP(B117,Riders!$A$2:$F$194,6,FALSE)</f>
        <v>Nicholas, JOSEY</v>
      </c>
      <c r="D117" s="61" t="str">
        <f>VLOOKUP(B117,Riders!$A$2:$F$194,3,FALSE)</f>
        <v>Champion System</v>
      </c>
      <c r="E117" s="64" t="str">
        <f>VLOOKUP(B117,Riders!$A$2:$G$194,7,FALSE)</f>
        <v>Elite</v>
      </c>
      <c r="F117" s="62">
        <v>13</v>
      </c>
      <c r="G117" s="62">
        <f>IFERROR(VLOOKUP(B117,'Rd3 Stge1 Points'!$B$3:$E$110,4,FALSE),0)</f>
        <v>0</v>
      </c>
      <c r="H117" s="62">
        <f>IFERROR(VLOOKUP(B117,'Rd3 Stge3A Points'!$B$3:$E$113,4,FALSE),0)</f>
        <v>0</v>
      </c>
      <c r="I117" s="62">
        <f>IFERROR(VLOOKUP(B117,'Rd3 Stge3B Points'!$B$3:$E$99,4,FALSE),0)</f>
        <v>0</v>
      </c>
      <c r="J117" s="63">
        <f t="shared" si="1"/>
        <v>13</v>
      </c>
    </row>
    <row r="118" spans="1:10" x14ac:dyDescent="0.25">
      <c r="A118" s="60"/>
      <c r="B118" s="40">
        <v>112</v>
      </c>
      <c r="C118" s="61" t="str">
        <f>VLOOKUP(B118,Riders!$A$2:$F$194,6,FALSE)</f>
        <v>Alex, GRUNKE</v>
      </c>
      <c r="D118" s="61" t="str">
        <f>VLOOKUP(B118,Riders!$A$2:$F$194,3,FALSE)</f>
        <v>Data#3 Cisco p/b Scody</v>
      </c>
      <c r="E118" s="64" t="str">
        <f>VLOOKUP(B118,Riders!$A$2:$G$194,7,FALSE)</f>
        <v>Elite</v>
      </c>
      <c r="F118" s="40">
        <v>13</v>
      </c>
      <c r="G118" s="62">
        <f>IFERROR(VLOOKUP(B118,'Rd3 Stge1 Points'!$B$3:$E$110,4,FALSE),0)</f>
        <v>0</v>
      </c>
      <c r="H118" s="62">
        <f>IFERROR(VLOOKUP(B118,'Rd3 Stge3A Points'!$B$3:$E$113,4,FALSE),0)</f>
        <v>0</v>
      </c>
      <c r="I118" s="62">
        <f>IFERROR(VLOOKUP(B118,'Rd3 Stge3B Points'!$B$3:$E$99,4,FALSE),0)</f>
        <v>0</v>
      </c>
      <c r="J118" s="63">
        <f t="shared" si="1"/>
        <v>13</v>
      </c>
    </row>
    <row r="119" spans="1:10" x14ac:dyDescent="0.25">
      <c r="A119" s="60"/>
      <c r="B119" s="40">
        <v>50</v>
      </c>
      <c r="C119" s="61" t="str">
        <f>VLOOKUP(B119,Riders!$A$2:$F$194,6,FALSE)</f>
        <v>Trent, CARMAN</v>
      </c>
      <c r="D119" s="61" t="str">
        <f>VLOOKUP(B119,Riders!$A$2:$F$194,3,FALSE)</f>
        <v>Erdinger Alkoholfrei - fiets Apparel Cycling Team</v>
      </c>
      <c r="E119" s="64" t="str">
        <f>VLOOKUP(B119,Riders!$A$2:$G$194,7,FALSE)</f>
        <v>Elite</v>
      </c>
      <c r="F119" s="40">
        <v>7</v>
      </c>
      <c r="G119" s="62">
        <f>IFERROR(VLOOKUP(B119,'Rd3 Stge1 Points'!$B$3:$E$110,4,FALSE),0)</f>
        <v>5</v>
      </c>
      <c r="H119" s="62">
        <f>IFERROR(VLOOKUP(B119,'Rd3 Stge3A Points'!$B$3:$E$113,4,FALSE),0)</f>
        <v>0</v>
      </c>
      <c r="I119" s="62">
        <f>IFERROR(VLOOKUP(B119,'Rd3 Stge3B Points'!$B$3:$E$99,4,FALSE),0)</f>
        <v>1</v>
      </c>
      <c r="J119" s="63">
        <f t="shared" si="1"/>
        <v>13</v>
      </c>
    </row>
    <row r="120" spans="1:10" x14ac:dyDescent="0.25">
      <c r="A120" s="60"/>
      <c r="B120" s="40">
        <v>84</v>
      </c>
      <c r="C120" s="61" t="str">
        <f>VLOOKUP(B120,Riders!$A$2:$F$194,6,FALSE)</f>
        <v>Jamie, GAVIGLIO</v>
      </c>
      <c r="D120" s="61" t="str">
        <f>VLOOKUP(B120,Riders!$A$2:$F$194,3,FALSE)</f>
        <v>Moreton Bay Cycling Club</v>
      </c>
      <c r="E120" s="64" t="str">
        <f>VLOOKUP(B120,Riders!$A$2:$G$194,7,FALSE)</f>
        <v>Master</v>
      </c>
      <c r="F120" s="40">
        <v>7</v>
      </c>
      <c r="G120" s="62">
        <f>IFERROR(VLOOKUP(B120,'Rd3 Stge1 Points'!$B$3:$E$110,4,FALSE),0)</f>
        <v>5</v>
      </c>
      <c r="H120" s="62">
        <f>IFERROR(VLOOKUP(B120,'Rd3 Stge3A Points'!$B$3:$E$113,4,FALSE),0)</f>
        <v>0</v>
      </c>
      <c r="I120" s="62">
        <f>IFERROR(VLOOKUP(B120,'Rd3 Stge3B Points'!$B$3:$E$99,4,FALSE),0)</f>
        <v>1</v>
      </c>
      <c r="J120" s="63">
        <f t="shared" si="1"/>
        <v>13</v>
      </c>
    </row>
    <row r="121" spans="1:10" x14ac:dyDescent="0.25">
      <c r="A121" s="60"/>
      <c r="B121" s="40">
        <v>89</v>
      </c>
      <c r="C121" s="61" t="str">
        <f>VLOOKUP(B121,Riders!$A$2:$F$194,6,FALSE)</f>
        <v>Brett, O'DOHERTY</v>
      </c>
      <c r="D121" s="61" t="str">
        <f>VLOOKUP(B121,Riders!$A$2:$F$194,3,FALSE)</f>
        <v>Moreton Bay Cycling Club</v>
      </c>
      <c r="E121" s="64" t="str">
        <f>VLOOKUP(B121,Riders!$A$2:$G$194,7,FALSE)</f>
        <v>Master</v>
      </c>
      <c r="F121" s="40">
        <v>7</v>
      </c>
      <c r="G121" s="62">
        <f>IFERROR(VLOOKUP(B121,'Rd3 Stge1 Points'!$B$3:$E$110,4,FALSE),0)</f>
        <v>5</v>
      </c>
      <c r="H121" s="62">
        <f>IFERROR(VLOOKUP(B121,'Rd3 Stge3A Points'!$B$3:$E$113,4,FALSE),0)</f>
        <v>0</v>
      </c>
      <c r="I121" s="62">
        <f>IFERROR(VLOOKUP(B121,'Rd3 Stge3B Points'!$B$3:$E$99,4,FALSE),0)</f>
        <v>1</v>
      </c>
      <c r="J121" s="63">
        <f t="shared" si="1"/>
        <v>13</v>
      </c>
    </row>
    <row r="122" spans="1:10" x14ac:dyDescent="0.25">
      <c r="A122" s="60"/>
      <c r="B122" s="40">
        <v>61</v>
      </c>
      <c r="C122" s="61" t="str">
        <f>VLOOKUP(B122,Riders!$A$2:$F$194,6,FALSE)</f>
        <v>Kurtis, BRENT</v>
      </c>
      <c r="D122" s="61" t="str">
        <f>VLOOKUP(B122,Riders!$A$2:$F$194,3,FALSE)</f>
        <v>Cobra9 Intebuild Racing</v>
      </c>
      <c r="E122" s="64" t="str">
        <f>VLOOKUP(B122,Riders!$A$2:$G$194,7,FALSE)</f>
        <v>Master</v>
      </c>
      <c r="F122" s="40">
        <v>7</v>
      </c>
      <c r="G122" s="62">
        <f>IFERROR(VLOOKUP(B122,'Rd3 Stge1 Points'!$B$3:$E$110,4,FALSE),0)</f>
        <v>5</v>
      </c>
      <c r="H122" s="62">
        <f>IFERROR(VLOOKUP(B122,'Rd3 Stge3A Points'!$B$3:$E$113,4,FALSE),0)</f>
        <v>0</v>
      </c>
      <c r="I122" s="62">
        <f>IFERROR(VLOOKUP(B122,'Rd3 Stge3B Points'!$B$3:$E$99,4,FALSE),0)</f>
        <v>1</v>
      </c>
      <c r="J122" s="63">
        <f t="shared" si="1"/>
        <v>13</v>
      </c>
    </row>
    <row r="123" spans="1:10" ht="16.5" customHeight="1" x14ac:dyDescent="0.25">
      <c r="A123" s="60"/>
      <c r="B123" s="40">
        <v>6</v>
      </c>
      <c r="C123" s="61" t="str">
        <f>VLOOKUP(B123,Riders!$A$2:$F$194,6,FALSE)</f>
        <v>Colin, CHAPMAN</v>
      </c>
      <c r="D123" s="61" t="str">
        <f>VLOOKUP(B123,Riders!$A$2:$F$194,3,FALSE)</f>
        <v>Procella Sports p/b Jumbo Interactive</v>
      </c>
      <c r="E123" s="64" t="str">
        <f>VLOOKUP(B123,Riders!$A$2:$G$194,7,FALSE)</f>
        <v>U23</v>
      </c>
      <c r="F123" s="40">
        <v>7</v>
      </c>
      <c r="G123" s="62">
        <f>IFERROR(VLOOKUP(B123,'Rd3 Stge1 Points'!$B$3:$E$110,4,FALSE),0)</f>
        <v>5</v>
      </c>
      <c r="H123" s="62">
        <f>IFERROR(VLOOKUP(B123,'Rd3 Stge3A Points'!$B$3:$E$113,4,FALSE),0)</f>
        <v>0</v>
      </c>
      <c r="I123" s="62">
        <f>IFERROR(VLOOKUP(B123,'Rd3 Stge3B Points'!$B$3:$E$99,4,FALSE),0)</f>
        <v>0</v>
      </c>
      <c r="J123" s="63">
        <f t="shared" si="1"/>
        <v>12</v>
      </c>
    </row>
    <row r="124" spans="1:10" x14ac:dyDescent="0.25">
      <c r="A124" s="60"/>
      <c r="B124" s="40">
        <v>100</v>
      </c>
      <c r="C124" s="61" t="str">
        <f>VLOOKUP(B124,Riders!$A$2:$F$194,6,FALSE)</f>
        <v>Paul, WOODWARD</v>
      </c>
      <c r="D124" s="61" t="str">
        <f>VLOOKUP(B124,Riders!$A$2:$F$194,3,FALSE)</f>
        <v>QSM Racing</v>
      </c>
      <c r="E124" s="64" t="str">
        <f>VLOOKUP(B124,Riders!$A$2:$G$194,7,FALSE)</f>
        <v>Elite</v>
      </c>
      <c r="F124" s="40">
        <v>7</v>
      </c>
      <c r="G124" s="62">
        <f>IFERROR(VLOOKUP(B124,'Rd3 Stge1 Points'!$B$3:$E$110,4,FALSE),0)</f>
        <v>5</v>
      </c>
      <c r="H124" s="62">
        <f>IFERROR(VLOOKUP(B124,'Rd3 Stge3A Points'!$B$3:$E$113,4,FALSE),0)</f>
        <v>0</v>
      </c>
      <c r="I124" s="62">
        <f>IFERROR(VLOOKUP(B124,'Rd3 Stge3B Points'!$B$3:$E$99,4,FALSE),0)</f>
        <v>0</v>
      </c>
      <c r="J124" s="63">
        <f t="shared" si="1"/>
        <v>12</v>
      </c>
    </row>
    <row r="125" spans="1:10" x14ac:dyDescent="0.25">
      <c r="A125" s="60"/>
      <c r="B125" s="64">
        <v>86</v>
      </c>
      <c r="C125" s="61" t="str">
        <f>VLOOKUP(B125,Riders!$A$2:$F$194,6,FALSE)</f>
        <v>Brenden, SMYTH</v>
      </c>
      <c r="D125" s="61" t="str">
        <f>VLOOKUP(B125,Riders!$A$2:$F$194,3,FALSE)</f>
        <v>Moreton Bay Cycling Club</v>
      </c>
      <c r="E125" s="64" t="str">
        <f>VLOOKUP(B125,Riders!$A$2:$G$194,7,FALSE)</f>
        <v>Master</v>
      </c>
      <c r="F125" s="62">
        <v>6</v>
      </c>
      <c r="G125" s="62">
        <f>IFERROR(VLOOKUP(B125,'Rd3 Stge1 Points'!$B$3:$E$110,4,FALSE),0)</f>
        <v>5</v>
      </c>
      <c r="H125" s="62">
        <f>IFERROR(VLOOKUP(B125,'Rd3 Stge3A Points'!$B$3:$E$113,4,FALSE),0)</f>
        <v>0</v>
      </c>
      <c r="I125" s="62">
        <f>IFERROR(VLOOKUP(B125,'Rd3 Stge3B Points'!$B$3:$E$99,4,FALSE),0)</f>
        <v>1</v>
      </c>
      <c r="J125" s="63">
        <f t="shared" si="1"/>
        <v>12</v>
      </c>
    </row>
    <row r="126" spans="1:10" x14ac:dyDescent="0.25">
      <c r="A126" s="60"/>
      <c r="B126" s="40">
        <v>77</v>
      </c>
      <c r="C126" s="61" t="str">
        <f>VLOOKUP(B126,Riders!$A$2:$F$194,6,FALSE)</f>
        <v>Mitch, SUTTON</v>
      </c>
      <c r="D126" s="61" t="str">
        <f>VLOOKUP(B126,Riders!$A$2:$F$194,3,FALSE)</f>
        <v>Campos Cycling Team</v>
      </c>
      <c r="E126" s="64" t="str">
        <f>VLOOKUP(B126,Riders!$A$2:$G$194,7,FALSE)</f>
        <v>Master</v>
      </c>
      <c r="F126" s="40">
        <v>10</v>
      </c>
      <c r="G126" s="62">
        <f>IFERROR(VLOOKUP(B126,'Rd3 Stge1 Points'!$B$3:$E$110,4,FALSE),0)</f>
        <v>0</v>
      </c>
      <c r="H126" s="62">
        <f>IFERROR(VLOOKUP(B126,'Rd3 Stge3A Points'!$B$3:$E$113,4,FALSE),0)</f>
        <v>0</v>
      </c>
      <c r="I126" s="62">
        <f>IFERROR(VLOOKUP(B126,'Rd3 Stge3B Points'!$B$3:$E$99,4,FALSE),0)</f>
        <v>0</v>
      </c>
      <c r="J126" s="63">
        <f t="shared" si="1"/>
        <v>10</v>
      </c>
    </row>
    <row r="127" spans="1:10" x14ac:dyDescent="0.25">
      <c r="A127" s="60"/>
      <c r="B127" s="64">
        <v>11</v>
      </c>
      <c r="C127" s="61" t="str">
        <f>VLOOKUP(B127,Riders!$A$2:$F$194,6,FALSE)</f>
        <v>Ric, BAKER</v>
      </c>
      <c r="D127" s="61" t="str">
        <f>VLOOKUP(B127,Riders!$A$2:$F$194,3,FALSE)</f>
        <v>Mipela Geo Solutions Altitude Race Team</v>
      </c>
      <c r="E127" s="64" t="str">
        <f>VLOOKUP(B127,Riders!$A$2:$G$194,7,FALSE)</f>
        <v>Elite</v>
      </c>
      <c r="F127" s="62">
        <v>10</v>
      </c>
      <c r="G127" s="62">
        <f>IFERROR(VLOOKUP(B127,'Rd3 Stge1 Points'!$B$3:$E$110,4,FALSE),0)</f>
        <v>0</v>
      </c>
      <c r="H127" s="62">
        <f>IFERROR(VLOOKUP(B127,'Rd3 Stge3A Points'!$B$3:$E$113,4,FALSE),0)</f>
        <v>0</v>
      </c>
      <c r="I127" s="62">
        <f>IFERROR(VLOOKUP(B127,'Rd3 Stge3B Points'!$B$3:$E$99,4,FALSE),0)</f>
        <v>0</v>
      </c>
      <c r="J127" s="63">
        <f t="shared" si="1"/>
        <v>10</v>
      </c>
    </row>
    <row r="128" spans="1:10" x14ac:dyDescent="0.25">
      <c r="A128" s="60"/>
      <c r="B128" s="40">
        <v>29</v>
      </c>
      <c r="C128" s="61" t="str">
        <f>VLOOKUP(B128,Riders!$A$2:$F$194,6,FALSE)</f>
        <v>Scott, MANNING</v>
      </c>
      <c r="D128" s="61" t="str">
        <f>VLOOKUP(B128,Riders!$A$2:$F$194,3,FALSE)</f>
        <v>Living Here Cycling Team Powered by Sedgman and Hitachi</v>
      </c>
      <c r="E128" s="64" t="str">
        <f>VLOOKUP(B128,Riders!$A$2:$G$194,7,FALSE)</f>
        <v>Master</v>
      </c>
      <c r="F128" s="40">
        <v>2</v>
      </c>
      <c r="G128" s="62">
        <f>IFERROR(VLOOKUP(B128,'Rd3 Stge1 Points'!$B$3:$E$110,4,FALSE),0)</f>
        <v>5</v>
      </c>
      <c r="H128" s="62">
        <f>IFERROR(VLOOKUP(B128,'Rd3 Stge3A Points'!$B$3:$E$113,4,FALSE),0)</f>
        <v>0</v>
      </c>
      <c r="I128" s="62">
        <f>IFERROR(VLOOKUP(B128,'Rd3 Stge3B Points'!$B$3:$E$99,4,FALSE),0)</f>
        <v>3</v>
      </c>
      <c r="J128" s="63">
        <f t="shared" si="1"/>
        <v>10</v>
      </c>
    </row>
    <row r="129" spans="1:10" x14ac:dyDescent="0.25">
      <c r="A129" s="60"/>
      <c r="B129" s="40">
        <v>39</v>
      </c>
      <c r="C129" s="61" t="str">
        <f>VLOOKUP(B129,Riders!$A$2:$F$194,6,FALSE)</f>
        <v>Bailey, GOLTZ</v>
      </c>
      <c r="D129" s="61" t="str">
        <f>VLOOKUP(B129,Riders!$A$2:$F$194,3,FALSE)</f>
        <v>Giant Rockhampton</v>
      </c>
      <c r="E129" s="64" t="str">
        <f>VLOOKUP(B129,Riders!$A$2:$G$194,7,FALSE)</f>
        <v>U23</v>
      </c>
      <c r="F129" s="40">
        <v>3</v>
      </c>
      <c r="G129" s="62">
        <f>IFERROR(VLOOKUP(B129,'Rd3 Stge1 Points'!$B$3:$E$110,4,FALSE),0)</f>
        <v>5</v>
      </c>
      <c r="H129" s="62">
        <f>IFERROR(VLOOKUP(B129,'Rd3 Stge3A Points'!$B$3:$E$113,4,FALSE),0)</f>
        <v>0</v>
      </c>
      <c r="I129" s="62">
        <f>IFERROR(VLOOKUP(B129,'Rd3 Stge3B Points'!$B$3:$E$99,4,FALSE),0)</f>
        <v>0</v>
      </c>
      <c r="J129" s="63">
        <f t="shared" si="1"/>
        <v>8</v>
      </c>
    </row>
    <row r="130" spans="1:10" x14ac:dyDescent="0.25">
      <c r="A130" s="60"/>
      <c r="B130" s="64">
        <v>122</v>
      </c>
      <c r="C130" s="61" t="str">
        <f>VLOOKUP(B130,Riders!$A$2:$F$194,6,FALSE)</f>
        <v>Ryan, MACNICOL</v>
      </c>
      <c r="D130" s="61" t="str">
        <f>VLOOKUP(B130,Riders!$A$2:$F$194,3,FALSE)</f>
        <v>Podium Life p/b Espresso Garage</v>
      </c>
      <c r="E130" s="64" t="str">
        <f>VLOOKUP(B130,Riders!$A$2:$G$194,7,FALSE)</f>
        <v>U23</v>
      </c>
      <c r="F130" s="62">
        <v>7</v>
      </c>
      <c r="G130" s="62">
        <f>IFERROR(VLOOKUP(B130,'Rd3 Stge1 Points'!$B$3:$E$110,4,FALSE),0)</f>
        <v>0</v>
      </c>
      <c r="H130" s="62">
        <f>IFERROR(VLOOKUP(B130,'Rd3 Stge3A Points'!$B$3:$E$113,4,FALSE),0)</f>
        <v>0</v>
      </c>
      <c r="I130" s="62">
        <f>IFERROR(VLOOKUP(B130,'Rd3 Stge3B Points'!$B$3:$E$99,4,FALSE),0)</f>
        <v>0</v>
      </c>
      <c r="J130" s="63">
        <f t="shared" si="1"/>
        <v>7</v>
      </c>
    </row>
    <row r="131" spans="1:10" x14ac:dyDescent="0.25">
      <c r="A131" s="60"/>
      <c r="B131" s="64">
        <v>52</v>
      </c>
      <c r="C131" s="61" t="str">
        <f>VLOOKUP(B131,Riders!$A$2:$F$194,6,FALSE)</f>
        <v>Trent, WEST</v>
      </c>
      <c r="D131" s="61" t="str">
        <f>VLOOKUP(B131,Riders!$A$2:$F$194,3,FALSE)</f>
        <v>Colliers Racing</v>
      </c>
      <c r="E131" s="64" t="str">
        <f>VLOOKUP(B131,Riders!$A$2:$G$194,7,FALSE)</f>
        <v>Master</v>
      </c>
      <c r="F131" s="62">
        <v>7</v>
      </c>
      <c r="G131" s="62">
        <f>IFERROR(VLOOKUP(B131,'Rd3 Stge1 Points'!$B$3:$E$110,4,FALSE),0)</f>
        <v>0</v>
      </c>
      <c r="H131" s="62">
        <f>IFERROR(VLOOKUP(B131,'Rd3 Stge3A Points'!$B$3:$E$113,4,FALSE),0)</f>
        <v>0</v>
      </c>
      <c r="I131" s="62">
        <f>IFERROR(VLOOKUP(B131,'Rd3 Stge3B Points'!$B$3:$E$99,4,FALSE),0)</f>
        <v>0</v>
      </c>
      <c r="J131" s="63">
        <f t="shared" ref="J131:J163" si="2">SUM(F131:I131)</f>
        <v>7</v>
      </c>
    </row>
    <row r="132" spans="1:10" x14ac:dyDescent="0.25">
      <c r="A132" s="60"/>
      <c r="B132" s="64">
        <v>68</v>
      </c>
      <c r="C132" s="61" t="str">
        <f>VLOOKUP(B132,Riders!$A$2:$F$194,6,FALSE)</f>
        <v>Hadleigh, MILLIGAN</v>
      </c>
      <c r="D132" s="61" t="str">
        <f>VLOOKUP(B132,Riders!$A$2:$F$194,3,FALSE)</f>
        <v>Cobra9 Intebuild Racing</v>
      </c>
      <c r="E132" s="64" t="str">
        <f>VLOOKUP(B132,Riders!$A$2:$G$194,7,FALSE)</f>
        <v>Elite</v>
      </c>
      <c r="F132" s="62">
        <v>7</v>
      </c>
      <c r="G132" s="62">
        <f>IFERROR(VLOOKUP(B132,'Rd3 Stge1 Points'!$B$3:$E$110,4,FALSE),0)</f>
        <v>0</v>
      </c>
      <c r="H132" s="62">
        <f>IFERROR(VLOOKUP(B132,'Rd3 Stge3A Points'!$B$3:$E$113,4,FALSE),0)</f>
        <v>0</v>
      </c>
      <c r="I132" s="62">
        <f>IFERROR(VLOOKUP(B132,'Rd3 Stge3B Points'!$B$3:$E$99,4,FALSE),0)</f>
        <v>0</v>
      </c>
      <c r="J132" s="63">
        <f t="shared" si="2"/>
        <v>7</v>
      </c>
    </row>
    <row r="133" spans="1:10" x14ac:dyDescent="0.25">
      <c r="A133" s="60"/>
      <c r="B133" s="40">
        <v>42</v>
      </c>
      <c r="C133" s="61" t="str">
        <f>VLOOKUP(B133,Riders!$A$2:$F$194,6,FALSE)</f>
        <v>Dean, MADDEN</v>
      </c>
      <c r="D133" s="61" t="str">
        <f>VLOOKUP(B133,Riders!$A$2:$F$194,3,FALSE)</f>
        <v>Erdinger Alkoholfrei - fiets Apparel Cycling Team</v>
      </c>
      <c r="E133" s="64" t="str">
        <f>VLOOKUP(B133,Riders!$A$2:$G$194,7,FALSE)</f>
        <v>U23</v>
      </c>
      <c r="F133" s="62">
        <v>7</v>
      </c>
      <c r="G133" s="62">
        <f>IFERROR(VLOOKUP(B133,'Rd3 Stge1 Points'!$B$3:$E$110,4,FALSE),0)</f>
        <v>0</v>
      </c>
      <c r="H133" s="62">
        <f>IFERROR(VLOOKUP(B133,'Rd3 Stge3A Points'!$B$3:$E$113,4,FALSE),0)</f>
        <v>0</v>
      </c>
      <c r="I133" s="62">
        <f>IFERROR(VLOOKUP(B133,'Rd3 Stge3B Points'!$B$3:$E$99,4,FALSE),0)</f>
        <v>0</v>
      </c>
      <c r="J133" s="63">
        <f t="shared" si="2"/>
        <v>7</v>
      </c>
    </row>
    <row r="134" spans="1:10" x14ac:dyDescent="0.25">
      <c r="A134" s="60"/>
      <c r="B134" s="64">
        <v>47</v>
      </c>
      <c r="C134" s="61" t="str">
        <f>VLOOKUP(B134,Riders!$A$2:$F$194,6,FALSE)</f>
        <v>Jackson, CARMAN</v>
      </c>
      <c r="D134" s="61" t="str">
        <f>VLOOKUP(B134,Riders!$A$2:$F$194,3,FALSE)</f>
        <v>Erdinger Alkoholfrei - fiets Apparel Cycling Team</v>
      </c>
      <c r="E134" s="64" t="str">
        <f>VLOOKUP(B134,Riders!$A$2:$G$194,7,FALSE)</f>
        <v>U23</v>
      </c>
      <c r="F134" s="62">
        <v>7</v>
      </c>
      <c r="G134" s="62">
        <f>IFERROR(VLOOKUP(B134,'Rd3 Stge1 Points'!$B$3:$E$110,4,FALSE),0)</f>
        <v>0</v>
      </c>
      <c r="H134" s="62">
        <f>IFERROR(VLOOKUP(B134,'Rd3 Stge3A Points'!$B$3:$E$113,4,FALSE),0)</f>
        <v>0</v>
      </c>
      <c r="I134" s="62">
        <f>IFERROR(VLOOKUP(B134,'Rd3 Stge3B Points'!$B$3:$E$99,4,FALSE),0)</f>
        <v>0</v>
      </c>
      <c r="J134" s="63">
        <f t="shared" si="2"/>
        <v>7</v>
      </c>
    </row>
    <row r="135" spans="1:10" x14ac:dyDescent="0.25">
      <c r="A135" s="60"/>
      <c r="B135" s="40">
        <v>8</v>
      </c>
      <c r="C135" s="61" t="str">
        <f>VLOOKUP(B135,Riders!$A$2:$F$194,6,FALSE)</f>
        <v>Richard, ALLEN</v>
      </c>
      <c r="D135" s="61" t="str">
        <f>VLOOKUP(B135,Riders!$A$2:$F$194,3,FALSE)</f>
        <v>Procella Sports p/b Jumbo Interactive</v>
      </c>
      <c r="E135" s="64" t="str">
        <f>VLOOKUP(B135,Riders!$A$2:$G$194,7,FALSE)</f>
        <v>Master</v>
      </c>
      <c r="F135" s="40">
        <v>7</v>
      </c>
      <c r="G135" s="62">
        <f>IFERROR(VLOOKUP(B135,'Rd3 Stge1 Points'!$B$3:$E$110,4,FALSE),0)</f>
        <v>0</v>
      </c>
      <c r="H135" s="62">
        <f>IFERROR(VLOOKUP(B135,'Rd3 Stge3A Points'!$B$3:$E$113,4,FALSE),0)</f>
        <v>0</v>
      </c>
      <c r="I135" s="62">
        <f>IFERROR(VLOOKUP(B135,'Rd3 Stge3B Points'!$B$3:$E$99,4,FALSE),0)</f>
        <v>0</v>
      </c>
      <c r="J135" s="63">
        <f t="shared" si="2"/>
        <v>7</v>
      </c>
    </row>
    <row r="136" spans="1:10" x14ac:dyDescent="0.25">
      <c r="A136" s="60"/>
      <c r="B136" s="40">
        <v>24</v>
      </c>
      <c r="C136" s="61" t="str">
        <f>VLOOKUP(B136,Riders!$A$2:$F$194,6,FALSE)</f>
        <v>Danny, MCCARTHY</v>
      </c>
      <c r="D136" s="61" t="str">
        <f>VLOOKUP(B136,Riders!$A$2:$F$194,3,FALSE)</f>
        <v>Living Here Cycling Team Powered by Sedgman and Hitachi</v>
      </c>
      <c r="E136" s="64" t="str">
        <f>VLOOKUP(B136,Riders!$A$2:$G$194,7,FALSE)</f>
        <v>Master</v>
      </c>
      <c r="F136" s="40">
        <v>7</v>
      </c>
      <c r="G136" s="62">
        <f>IFERROR(VLOOKUP(B136,'Rd3 Stge1 Points'!$B$3:$E$110,4,FALSE),0)</f>
        <v>0</v>
      </c>
      <c r="H136" s="62">
        <f>IFERROR(VLOOKUP(B136,'Rd3 Stge3A Points'!$B$3:$E$113,4,FALSE),0)</f>
        <v>0</v>
      </c>
      <c r="I136" s="62">
        <f>IFERROR(VLOOKUP(B136,'Rd3 Stge3B Points'!$B$3:$E$99,4,FALSE),0)</f>
        <v>0</v>
      </c>
      <c r="J136" s="63">
        <f t="shared" si="2"/>
        <v>7</v>
      </c>
    </row>
    <row r="137" spans="1:10" x14ac:dyDescent="0.25">
      <c r="A137" s="60"/>
      <c r="B137" s="40">
        <v>41</v>
      </c>
      <c r="C137" s="61" t="str">
        <f>VLOOKUP(B137,Riders!$A$2:$F$194,6,FALSE)</f>
        <v>Mitch, HAWLEY</v>
      </c>
      <c r="D137" s="61" t="str">
        <f>VLOOKUP(B137,Riders!$A$2:$F$194,3,FALSE)</f>
        <v>Erdinger Alkoholfrei - fiets Apparel Cycling Team</v>
      </c>
      <c r="E137" s="64" t="str">
        <f>VLOOKUP(B137,Riders!$A$2:$G$194,7,FALSE)</f>
        <v>U23</v>
      </c>
      <c r="F137" s="40">
        <v>7</v>
      </c>
      <c r="G137" s="62">
        <f>IFERROR(VLOOKUP(B137,'Rd3 Stge1 Points'!$B$3:$E$110,4,FALSE),0)</f>
        <v>0</v>
      </c>
      <c r="H137" s="62">
        <f>IFERROR(VLOOKUP(B137,'Rd3 Stge3A Points'!$B$3:$E$113,4,FALSE),0)</f>
        <v>0</v>
      </c>
      <c r="I137" s="62">
        <f>IFERROR(VLOOKUP(B137,'Rd3 Stge3B Points'!$B$3:$E$99,4,FALSE),0)</f>
        <v>0</v>
      </c>
      <c r="J137" s="63">
        <f t="shared" si="2"/>
        <v>7</v>
      </c>
    </row>
    <row r="138" spans="1:10" x14ac:dyDescent="0.25">
      <c r="A138" s="60"/>
      <c r="B138" s="40">
        <v>57</v>
      </c>
      <c r="C138" s="61" t="str">
        <f>VLOOKUP(B138,Riders!$A$2:$F$194,6,FALSE)</f>
        <v>Matthew, SANDER</v>
      </c>
      <c r="D138" s="61" t="str">
        <f>VLOOKUP(B138,Riders!$A$2:$F$194,3,FALSE)</f>
        <v>Colliers Racing</v>
      </c>
      <c r="E138" s="64" t="str">
        <f>VLOOKUP(B138,Riders!$A$2:$G$194,7,FALSE)</f>
        <v>Elite</v>
      </c>
      <c r="F138" s="40">
        <v>7</v>
      </c>
      <c r="G138" s="62">
        <f>IFERROR(VLOOKUP(B138,'Rd3 Stge1 Points'!$B$3:$E$110,4,FALSE),0)</f>
        <v>0</v>
      </c>
      <c r="H138" s="62">
        <f>IFERROR(VLOOKUP(B138,'Rd3 Stge3A Points'!$B$3:$E$113,4,FALSE),0)</f>
        <v>0</v>
      </c>
      <c r="I138" s="62">
        <f>IFERROR(VLOOKUP(B138,'Rd3 Stge3B Points'!$B$3:$E$99,4,FALSE),0)</f>
        <v>0</v>
      </c>
      <c r="J138" s="63">
        <f t="shared" si="2"/>
        <v>7</v>
      </c>
    </row>
    <row r="139" spans="1:10" x14ac:dyDescent="0.25">
      <c r="A139" s="60"/>
      <c r="B139" s="40">
        <v>64</v>
      </c>
      <c r="C139" s="61" t="str">
        <f>VLOOKUP(B139,Riders!$A$2:$F$194,6,FALSE)</f>
        <v>Dugald, MACARTHUR</v>
      </c>
      <c r="D139" s="61" t="str">
        <f>VLOOKUP(B139,Riders!$A$2:$F$194,3,FALSE)</f>
        <v>Cobra9 Intebuild Racing</v>
      </c>
      <c r="E139" s="64" t="str">
        <f>VLOOKUP(B139,Riders!$A$2:$G$194,7,FALSE)</f>
        <v>Master</v>
      </c>
      <c r="F139" s="40">
        <v>7</v>
      </c>
      <c r="G139" s="62">
        <f>IFERROR(VLOOKUP(B139,'Rd3 Stge1 Points'!$B$3:$E$110,4,FALSE),0)</f>
        <v>0</v>
      </c>
      <c r="H139" s="62">
        <f>IFERROR(VLOOKUP(B139,'Rd3 Stge3A Points'!$B$3:$E$113,4,FALSE),0)</f>
        <v>0</v>
      </c>
      <c r="I139" s="62">
        <f>IFERROR(VLOOKUP(B139,'Rd3 Stge3B Points'!$B$3:$E$99,4,FALSE),0)</f>
        <v>0</v>
      </c>
      <c r="J139" s="63">
        <f t="shared" si="2"/>
        <v>7</v>
      </c>
    </row>
    <row r="140" spans="1:10" x14ac:dyDescent="0.25">
      <c r="A140" s="60"/>
      <c r="B140" s="40">
        <v>93</v>
      </c>
      <c r="C140" s="61" t="str">
        <f>VLOOKUP(B140,Riders!$A$2:$F$194,6,FALSE)</f>
        <v>Attila, KISS</v>
      </c>
      <c r="D140" s="61" t="str">
        <f>VLOOKUP(B140,Riders!$A$2:$F$194,3,FALSE)</f>
        <v>QSM Racing</v>
      </c>
      <c r="E140" s="64" t="str">
        <f>VLOOKUP(B140,Riders!$A$2:$G$194,7,FALSE)</f>
        <v>Master</v>
      </c>
      <c r="F140" s="40">
        <v>7</v>
      </c>
      <c r="G140" s="62">
        <f>IFERROR(VLOOKUP(B140,'Rd3 Stge1 Points'!$B$3:$E$110,4,FALSE),0)</f>
        <v>0</v>
      </c>
      <c r="H140" s="62">
        <f>IFERROR(VLOOKUP(B140,'Rd3 Stge3A Points'!$B$3:$E$113,4,FALSE),0)</f>
        <v>0</v>
      </c>
      <c r="I140" s="62">
        <f>IFERROR(VLOOKUP(B140,'Rd3 Stge3B Points'!$B$3:$E$99,4,FALSE),0)</f>
        <v>0</v>
      </c>
      <c r="J140" s="63">
        <f t="shared" si="2"/>
        <v>7</v>
      </c>
    </row>
    <row r="141" spans="1:10" ht="17.25" customHeight="1" x14ac:dyDescent="0.25">
      <c r="A141" s="60"/>
      <c r="B141" s="40">
        <v>130</v>
      </c>
      <c r="C141" s="61" t="str">
        <f>VLOOKUP(B141,Riders!$A$2:$F$194,6,FALSE)</f>
        <v>Shannon, SAXBY</v>
      </c>
      <c r="D141" s="61" t="str">
        <f>VLOOKUP(B141,Riders!$A$2:$F$194,3,FALSE)</f>
        <v>Podium Life p/b Espresso Garage</v>
      </c>
      <c r="E141" s="64" t="str">
        <f>VLOOKUP(B141,Riders!$A$2:$G$194,7,FALSE)</f>
        <v>Elite</v>
      </c>
      <c r="F141" s="40">
        <v>7</v>
      </c>
      <c r="G141" s="62">
        <f>IFERROR(VLOOKUP(B141,'Rd3 Stge1 Points'!$B$3:$E$110,4,FALSE),0)</f>
        <v>0</v>
      </c>
      <c r="H141" s="62">
        <f>IFERROR(VLOOKUP(B141,'Rd3 Stge3A Points'!$B$3:$E$113,4,FALSE),0)</f>
        <v>0</v>
      </c>
      <c r="I141" s="62">
        <f>IFERROR(VLOOKUP(B141,'Rd3 Stge3B Points'!$B$3:$E$99,4,FALSE),0)</f>
        <v>0</v>
      </c>
      <c r="J141" s="63">
        <f t="shared" si="2"/>
        <v>7</v>
      </c>
    </row>
    <row r="142" spans="1:10" x14ac:dyDescent="0.25">
      <c r="A142" s="60"/>
      <c r="B142" s="40">
        <v>150</v>
      </c>
      <c r="C142" s="61" t="str">
        <f>VLOOKUP(B142,Riders!$A$2:$F$194,6,FALSE)</f>
        <v>Shaun, DOYLE</v>
      </c>
      <c r="D142" s="61" t="str">
        <f>VLOOKUP(B142,Riders!$A$2:$F$194,3,FALSE)</f>
        <v>Intervelo p/b Fitzroy Island</v>
      </c>
      <c r="E142" s="64" t="str">
        <f>VLOOKUP(B142,Riders!$A$2:$G$194,7,FALSE)</f>
        <v>Master</v>
      </c>
      <c r="F142" s="40">
        <v>7</v>
      </c>
      <c r="G142" s="62">
        <f>IFERROR(VLOOKUP(B142,'Rd3 Stge1 Points'!$B$3:$E$110,4,FALSE),0)</f>
        <v>0</v>
      </c>
      <c r="H142" s="62">
        <f>IFERROR(VLOOKUP(B142,'Rd3 Stge3A Points'!$B$3:$E$113,4,FALSE),0)</f>
        <v>0</v>
      </c>
      <c r="I142" s="62">
        <f>IFERROR(VLOOKUP(B142,'Rd3 Stge3B Points'!$B$3:$E$99,4,FALSE),0)</f>
        <v>0</v>
      </c>
      <c r="J142" s="63">
        <f t="shared" si="2"/>
        <v>7</v>
      </c>
    </row>
    <row r="143" spans="1:10" ht="19.5" customHeight="1" x14ac:dyDescent="0.25">
      <c r="A143" s="60"/>
      <c r="B143" s="40">
        <v>168</v>
      </c>
      <c r="C143" s="61" t="str">
        <f>VLOOKUP(B143,Riders!$A$2:$F$194,6,FALSE)</f>
        <v>Cameron, LAYTON</v>
      </c>
      <c r="D143" s="61" t="str">
        <f>VLOOKUP(B143,Riders!$A$2:$F$194,3,FALSE)</f>
        <v>Brisbane Camperland</v>
      </c>
      <c r="E143" s="64" t="str">
        <f>VLOOKUP(B143,Riders!$A$2:$G$194,7,FALSE)</f>
        <v>Elite</v>
      </c>
      <c r="F143" s="40">
        <v>7</v>
      </c>
      <c r="G143" s="62">
        <f>IFERROR(VLOOKUP(B143,'Rd3 Stge1 Points'!$B$3:$E$110,4,FALSE),0)</f>
        <v>0</v>
      </c>
      <c r="H143" s="62">
        <f>IFERROR(VLOOKUP(B143,'Rd3 Stge3A Points'!$B$3:$E$113,4,FALSE),0)</f>
        <v>0</v>
      </c>
      <c r="I143" s="62">
        <f>IFERROR(VLOOKUP(B143,'Rd3 Stge3B Points'!$B$3:$E$99,4,FALSE),0)</f>
        <v>0</v>
      </c>
      <c r="J143" s="63">
        <f t="shared" si="2"/>
        <v>7</v>
      </c>
    </row>
    <row r="144" spans="1:10" x14ac:dyDescent="0.25">
      <c r="B144" s="80">
        <v>169</v>
      </c>
      <c r="C144" s="61" t="str">
        <f>VLOOKUP(B144,Riders!$A$2:$F$194,6,FALSE)</f>
        <v>Matthew, BICKEL</v>
      </c>
      <c r="D144" s="61" t="str">
        <f>VLOOKUP(B144,Riders!$A$2:$F$194,3,FALSE)</f>
        <v>Brisbane Camperland</v>
      </c>
      <c r="E144" s="64" t="str">
        <f>VLOOKUP(B144,Riders!$A$2:$G$194,7,FALSE)</f>
        <v>Elite</v>
      </c>
      <c r="F144" s="40">
        <v>7</v>
      </c>
      <c r="G144" s="62">
        <f>IFERROR(VLOOKUP(B144,'Rd3 Stge1 Points'!$B$3:$E$110,4,FALSE),0)</f>
        <v>0</v>
      </c>
      <c r="H144" s="62">
        <f>IFERROR(VLOOKUP(B144,'Rd3 Stge3A Points'!$B$3:$E$113,4,FALSE),0)</f>
        <v>0</v>
      </c>
      <c r="I144" s="62">
        <f>IFERROR(VLOOKUP(B144,'Rd3 Stge3B Points'!$B$3:$E$99,4,FALSE),0)</f>
        <v>0</v>
      </c>
      <c r="J144" s="63">
        <f t="shared" si="2"/>
        <v>7</v>
      </c>
    </row>
    <row r="145" spans="2:10" x14ac:dyDescent="0.25">
      <c r="B145" s="80">
        <v>282</v>
      </c>
      <c r="C145" s="61" t="str">
        <f>VLOOKUP(B145,Riders!$A$2:$F$194,6,FALSE)</f>
        <v>Martin, PEARCE</v>
      </c>
      <c r="D145" s="61" t="str">
        <f>VLOOKUP(B145,Riders!$A$2:$F$194,3,FALSE)</f>
        <v>Balmoral Elite Team sponsored by O'Donnel Legal and EPIC Assist</v>
      </c>
      <c r="E145" s="64" t="str">
        <f>VLOOKUP(B145,Riders!$A$2:$G$194,7,FALSE)</f>
        <v>Master</v>
      </c>
      <c r="F145" s="40">
        <v>7</v>
      </c>
      <c r="G145" s="62">
        <f>IFERROR(VLOOKUP(B145,'Rd3 Stge1 Points'!$B$3:$E$110,4,FALSE),0)</f>
        <v>0</v>
      </c>
      <c r="H145" s="62">
        <f>IFERROR(VLOOKUP(B145,'Rd3 Stge3A Points'!$B$3:$E$113,4,FALSE),0)</f>
        <v>0</v>
      </c>
      <c r="I145" s="62">
        <f>IFERROR(VLOOKUP(B145,'Rd3 Stge3B Points'!$B$3:$E$99,4,FALSE),0)</f>
        <v>0</v>
      </c>
      <c r="J145" s="63">
        <f t="shared" si="2"/>
        <v>7</v>
      </c>
    </row>
    <row r="146" spans="2:10" x14ac:dyDescent="0.25">
      <c r="B146" s="80">
        <v>283</v>
      </c>
      <c r="C146" s="61" t="str">
        <f>VLOOKUP(B146,Riders!$A$2:$F$194,6,FALSE)</f>
        <v>Darrell, HENRY</v>
      </c>
      <c r="D146" s="61" t="str">
        <f>VLOOKUP(B146,Riders!$A$2:$F$194,3,FALSE)</f>
        <v>Procella Sports p/b Jumbo Interactive</v>
      </c>
      <c r="E146" s="64" t="str">
        <f>VLOOKUP(B146,Riders!$A$2:$G$194,7,FALSE)</f>
        <v>Master</v>
      </c>
      <c r="F146" s="40">
        <v>7</v>
      </c>
      <c r="G146" s="62">
        <f>IFERROR(VLOOKUP(B146,'Rd3 Stge1 Points'!$B$3:$E$110,4,FALSE),0)</f>
        <v>0</v>
      </c>
      <c r="H146" s="62">
        <f>IFERROR(VLOOKUP(B146,'Rd3 Stge3A Points'!$B$3:$E$113,4,FALSE),0)</f>
        <v>0</v>
      </c>
      <c r="I146" s="62">
        <f>IFERROR(VLOOKUP(B146,'Rd3 Stge3B Points'!$B$3:$E$99,4,FALSE),0)</f>
        <v>0</v>
      </c>
      <c r="J146" s="63">
        <f t="shared" si="2"/>
        <v>7</v>
      </c>
    </row>
    <row r="147" spans="2:10" x14ac:dyDescent="0.25">
      <c r="B147" s="80">
        <v>284</v>
      </c>
      <c r="C147" s="61" t="str">
        <f>VLOOKUP(B147,Riders!$A$2:$F$194,6,FALSE)</f>
        <v>Craig, WALKER</v>
      </c>
      <c r="D147" s="61" t="str">
        <f>VLOOKUP(B147,Riders!$A$2:$F$194,3,FALSE)</f>
        <v>Procella Sports p/b Jumbo Interactive</v>
      </c>
      <c r="E147" s="64" t="str">
        <f>VLOOKUP(B147,Riders!$A$2:$G$194,7,FALSE)</f>
        <v>Master</v>
      </c>
      <c r="F147" s="40">
        <v>7</v>
      </c>
      <c r="G147" s="62">
        <f>IFERROR(VLOOKUP(B147,'Rd3 Stge1 Points'!$B$3:$E$110,4,FALSE),0)</f>
        <v>0</v>
      </c>
      <c r="H147" s="62">
        <f>IFERROR(VLOOKUP(B147,'Rd3 Stge3A Points'!$B$3:$E$113,4,FALSE),0)</f>
        <v>0</v>
      </c>
      <c r="I147" s="62">
        <f>IFERROR(VLOOKUP(B147,'Rd3 Stge3B Points'!$B$3:$E$99,4,FALSE),0)</f>
        <v>0</v>
      </c>
      <c r="J147" s="63">
        <f t="shared" si="2"/>
        <v>7</v>
      </c>
    </row>
    <row r="148" spans="2:10" x14ac:dyDescent="0.25">
      <c r="B148" s="80">
        <v>35</v>
      </c>
      <c r="C148" s="61" t="str">
        <f>VLOOKUP(B148,Riders!$A$2:$F$194,6,FALSE)</f>
        <v>David, EDGE</v>
      </c>
      <c r="D148" s="61" t="str">
        <f>VLOOKUP(B148,Riders!$A$2:$F$194,3,FALSE)</f>
        <v>Giant Rockhampton</v>
      </c>
      <c r="E148" s="64" t="str">
        <f>VLOOKUP(B148,Riders!$A$2:$G$194,7,FALSE)</f>
        <v>Elite</v>
      </c>
      <c r="F148" s="62">
        <v>6</v>
      </c>
      <c r="G148" s="62">
        <f>IFERROR(VLOOKUP(B148,'Rd3 Stge1 Points'!$B$3:$E$110,4,FALSE),0)</f>
        <v>0</v>
      </c>
      <c r="H148" s="62">
        <f>IFERROR(VLOOKUP(B148,'Rd3 Stge3A Points'!$B$3:$E$113,4,FALSE),0)</f>
        <v>0</v>
      </c>
      <c r="I148" s="62">
        <f>IFERROR(VLOOKUP(B148,'Rd3 Stge3B Points'!$B$3:$E$99,4,FALSE),0)</f>
        <v>0</v>
      </c>
      <c r="J148" s="63">
        <f t="shared" si="2"/>
        <v>6</v>
      </c>
    </row>
    <row r="149" spans="2:10" x14ac:dyDescent="0.25">
      <c r="B149" s="77">
        <v>62</v>
      </c>
      <c r="C149" s="61" t="str">
        <f>VLOOKUP(B149,Riders!$A$2:$F$194,6,FALSE)</f>
        <v>Callum, O'SULLIVAN</v>
      </c>
      <c r="D149" s="61" t="str">
        <f>VLOOKUP(B149,Riders!$A$2:$F$194,3,FALSE)</f>
        <v>Cobra9 Intebuild Racing</v>
      </c>
      <c r="E149" s="64" t="str">
        <f>VLOOKUP(B149,Riders!$A$2:$G$194,7,FALSE)</f>
        <v>Elite</v>
      </c>
      <c r="F149" s="62">
        <v>6</v>
      </c>
      <c r="G149" s="62">
        <f>IFERROR(VLOOKUP(B149,'Rd3 Stge1 Points'!$B$3:$E$110,4,FALSE),0)</f>
        <v>0</v>
      </c>
      <c r="H149" s="62">
        <f>IFERROR(VLOOKUP(B149,'Rd3 Stge3A Points'!$B$3:$E$113,4,FALSE),0)</f>
        <v>0</v>
      </c>
      <c r="I149" s="62">
        <f>IFERROR(VLOOKUP(B149,'Rd3 Stge3B Points'!$B$3:$E$99,4,FALSE),0)</f>
        <v>0</v>
      </c>
      <c r="J149" s="63">
        <f t="shared" si="2"/>
        <v>6</v>
      </c>
    </row>
    <row r="150" spans="2:10" x14ac:dyDescent="0.25">
      <c r="B150" s="77">
        <v>134</v>
      </c>
      <c r="C150" s="61" t="str">
        <f>VLOOKUP(B150,Riders!$A$2:$F$194,6,FALSE)</f>
        <v>Alan, JONES</v>
      </c>
      <c r="D150" s="61" t="str">
        <f>VLOOKUP(B150,Riders!$A$2:$F$194,3,FALSE)</f>
        <v>Hamilton Wheelers Elite Team</v>
      </c>
      <c r="E150" s="64" t="str">
        <f>VLOOKUP(B150,Riders!$A$2:$G$194,7,FALSE)</f>
        <v>Master</v>
      </c>
      <c r="F150" s="62">
        <v>6</v>
      </c>
      <c r="G150" s="62">
        <f>IFERROR(VLOOKUP(B150,'Rd3 Stge1 Points'!$B$3:$E$110,4,FALSE),0)</f>
        <v>0</v>
      </c>
      <c r="H150" s="62">
        <f>IFERROR(VLOOKUP(B150,'Rd3 Stge3A Points'!$B$3:$E$113,4,FALSE),0)</f>
        <v>0</v>
      </c>
      <c r="I150" s="62">
        <f>IFERROR(VLOOKUP(B150,'Rd3 Stge3B Points'!$B$3:$E$99,4,FALSE),0)</f>
        <v>0</v>
      </c>
      <c r="J150" s="63">
        <f t="shared" si="2"/>
        <v>6</v>
      </c>
    </row>
    <row r="151" spans="2:10" x14ac:dyDescent="0.25">
      <c r="B151" s="80">
        <v>36</v>
      </c>
      <c r="C151" s="61" t="str">
        <f>VLOOKUP(B151,Riders!$A$2:$F$194,6,FALSE)</f>
        <v>Kevin, RONAN</v>
      </c>
      <c r="D151" s="61" t="str">
        <f>VLOOKUP(B151,Riders!$A$2:$F$194,3,FALSE)</f>
        <v>Giant Rockhampton</v>
      </c>
      <c r="E151" s="64" t="str">
        <f>VLOOKUP(B151,Riders!$A$2:$G$194,7,FALSE)</f>
        <v>Master</v>
      </c>
      <c r="F151" s="62">
        <v>6</v>
      </c>
      <c r="G151" s="62">
        <f>IFERROR(VLOOKUP(B151,'Rd3 Stge1 Points'!$B$3:$E$110,4,FALSE),0)</f>
        <v>0</v>
      </c>
      <c r="H151" s="62">
        <f>IFERROR(VLOOKUP(B151,'Rd3 Stge3A Points'!$B$3:$E$113,4,FALSE),0)</f>
        <v>0</v>
      </c>
      <c r="I151" s="62">
        <f>IFERROR(VLOOKUP(B151,'Rd3 Stge3B Points'!$B$3:$E$99,4,FALSE),0)</f>
        <v>0</v>
      </c>
      <c r="J151" s="63">
        <f t="shared" si="2"/>
        <v>6</v>
      </c>
    </row>
    <row r="152" spans="2:10" x14ac:dyDescent="0.25">
      <c r="B152" s="10">
        <v>59</v>
      </c>
      <c r="C152" s="61" t="str">
        <f>VLOOKUP(B152,Riders!$A$2:$F$194,6,FALSE)</f>
        <v>James, BLIGHT</v>
      </c>
      <c r="D152" s="61" t="str">
        <f>VLOOKUP(B152,Riders!$A$2:$F$194,3,FALSE)</f>
        <v>Colliers Racing</v>
      </c>
      <c r="E152" s="64" t="str">
        <f>VLOOKUP(B152,Riders!$A$2:$G$194,7,FALSE)</f>
        <v>Elite</v>
      </c>
      <c r="F152" s="40">
        <v>6</v>
      </c>
      <c r="G152" s="62">
        <f>IFERROR(VLOOKUP(B152,'Rd3 Stge1 Points'!$B$3:$E$110,4,FALSE),0)</f>
        <v>0</v>
      </c>
      <c r="H152" s="62">
        <f>IFERROR(VLOOKUP(B152,'Rd3 Stge3A Points'!$B$3:$E$113,4,FALSE),0)</f>
        <v>0</v>
      </c>
      <c r="I152" s="62">
        <f>IFERROR(VLOOKUP(B152,'Rd3 Stge3B Points'!$B$3:$E$99,4,FALSE),0)</f>
        <v>0</v>
      </c>
      <c r="J152" s="63">
        <f t="shared" si="2"/>
        <v>6</v>
      </c>
    </row>
    <row r="153" spans="2:10" x14ac:dyDescent="0.25">
      <c r="B153" s="80">
        <v>28</v>
      </c>
      <c r="C153" s="61" t="str">
        <f>VLOOKUP(B153,Riders!$A$2:$F$194,6,FALSE)</f>
        <v>Wade, MITCHELL</v>
      </c>
      <c r="D153" s="61" t="str">
        <f>VLOOKUP(B153,Riders!$A$2:$F$194,3,FALSE)</f>
        <v>Living Here Cycling Team Powered by Sedgman and Hitachi</v>
      </c>
      <c r="E153" s="64" t="str">
        <f>VLOOKUP(B153,Riders!$A$2:$G$194,7,FALSE)</f>
        <v>Master</v>
      </c>
      <c r="F153" s="40">
        <v>5</v>
      </c>
      <c r="G153" s="62">
        <f>IFERROR(VLOOKUP(B153,'Rd3 Stge1 Points'!$B$3:$E$110,4,FALSE),0)</f>
        <v>0</v>
      </c>
      <c r="H153" s="62">
        <f>IFERROR(VLOOKUP(B153,'Rd3 Stge3A Points'!$B$3:$E$113,4,FALSE),0)</f>
        <v>0</v>
      </c>
      <c r="I153" s="62">
        <f>IFERROR(VLOOKUP(B153,'Rd3 Stge3B Points'!$B$3:$E$99,4,FALSE),0)</f>
        <v>0</v>
      </c>
      <c r="J153" s="63">
        <f t="shared" si="2"/>
        <v>5</v>
      </c>
    </row>
    <row r="154" spans="2:10" x14ac:dyDescent="0.25">
      <c r="B154" s="77">
        <v>98</v>
      </c>
      <c r="C154" s="61" t="str">
        <f>VLOOKUP(B154,Riders!$A$2:$F$194,6,FALSE)</f>
        <v>Nicholas, BOOTH</v>
      </c>
      <c r="D154" s="61" t="str">
        <f>VLOOKUP(B154,Riders!$A$2:$F$194,3,FALSE)</f>
        <v>QSM Racing</v>
      </c>
      <c r="E154" s="64" t="str">
        <f>VLOOKUP(B154,Riders!$A$2:$G$194,7,FALSE)</f>
        <v>Elite</v>
      </c>
      <c r="F154" s="62">
        <v>5</v>
      </c>
      <c r="G154" s="62">
        <f>IFERROR(VLOOKUP(B154,'Rd3 Stge1 Points'!$B$3:$E$110,4,FALSE),0)</f>
        <v>0</v>
      </c>
      <c r="H154" s="62">
        <f>IFERROR(VLOOKUP(B154,'Rd3 Stge3A Points'!$B$3:$E$113,4,FALSE),0)</f>
        <v>0</v>
      </c>
      <c r="I154" s="62">
        <f>IFERROR(VLOOKUP(B154,'Rd3 Stge3B Points'!$B$3:$E$99,4,FALSE),0)</f>
        <v>0</v>
      </c>
      <c r="J154" s="63">
        <f t="shared" si="2"/>
        <v>5</v>
      </c>
    </row>
    <row r="155" spans="2:10" x14ac:dyDescent="0.25">
      <c r="B155" s="10">
        <v>49</v>
      </c>
      <c r="C155" s="61" t="str">
        <f>VLOOKUP(B155,Riders!$A$2:$F$194,6,FALSE)</f>
        <v>Daniel, SCHEINER</v>
      </c>
      <c r="D155" s="61" t="str">
        <f>VLOOKUP(B155,Riders!$A$2:$F$194,3,FALSE)</f>
        <v>Erdinger Alkoholfrei - fiets Apparel Cycling Team</v>
      </c>
      <c r="E155" s="64" t="str">
        <f>VLOOKUP(B155,Riders!$A$2:$G$194,7,FALSE)</f>
        <v>Elite</v>
      </c>
      <c r="F155" s="40">
        <v>4</v>
      </c>
      <c r="G155" s="62">
        <f>IFERROR(VLOOKUP(B155,'Rd3 Stge1 Points'!$B$3:$E$110,4,FALSE),0)</f>
        <v>0</v>
      </c>
      <c r="H155" s="62">
        <f>IFERROR(VLOOKUP(B155,'Rd3 Stge3A Points'!$B$3:$E$113,4,FALSE),0)</f>
        <v>0</v>
      </c>
      <c r="I155" s="62">
        <f>IFERROR(VLOOKUP(B155,'Rd3 Stge3B Points'!$B$3:$E$99,4,FALSE),0)</f>
        <v>0</v>
      </c>
      <c r="J155" s="63">
        <f t="shared" si="2"/>
        <v>4</v>
      </c>
    </row>
    <row r="156" spans="2:10" x14ac:dyDescent="0.25">
      <c r="B156" s="77">
        <v>67</v>
      </c>
      <c r="C156" s="61" t="str">
        <f>VLOOKUP(B156,Riders!$A$2:$F$194,6,FALSE)</f>
        <v>Phil, CAVDARSKI</v>
      </c>
      <c r="D156" s="61" t="str">
        <f>VLOOKUP(B156,Riders!$A$2:$F$194,3,FALSE)</f>
        <v>Cobra9 Intebuild Racing</v>
      </c>
      <c r="E156" s="64" t="str">
        <f>VLOOKUP(B156,Riders!$A$2:$G$194,7,FALSE)</f>
        <v>Elite</v>
      </c>
      <c r="F156" s="62">
        <v>2</v>
      </c>
      <c r="G156" s="62">
        <f>IFERROR(VLOOKUP(B156,'Rd3 Stge1 Points'!$B$3:$E$110,4,FALSE),0)</f>
        <v>0</v>
      </c>
      <c r="H156" s="62">
        <f>IFERROR(VLOOKUP(B156,'Rd3 Stge3A Points'!$B$3:$E$113,4,FALSE),0)</f>
        <v>0</v>
      </c>
      <c r="I156" s="62">
        <f>IFERROR(VLOOKUP(B156,'Rd3 Stge3B Points'!$B$3:$E$99,4,FALSE),0)</f>
        <v>0</v>
      </c>
      <c r="J156" s="63">
        <f t="shared" si="2"/>
        <v>2</v>
      </c>
    </row>
    <row r="157" spans="2:10" x14ac:dyDescent="0.25">
      <c r="B157" s="77">
        <v>25</v>
      </c>
      <c r="C157" s="61" t="str">
        <f>VLOOKUP(B157,Riders!$A$2:$F$194,6,FALSE)</f>
        <v>Matthew, JURAK</v>
      </c>
      <c r="D157" s="61" t="str">
        <f>VLOOKUP(B157,Riders!$A$2:$F$194,3,FALSE)</f>
        <v>Living Here Cycling Team Powered by Sedgman and Hitachi</v>
      </c>
      <c r="E157" s="64" t="str">
        <f>VLOOKUP(B157,Riders!$A$2:$G$194,7,FALSE)</f>
        <v>Elite</v>
      </c>
      <c r="F157" s="62">
        <v>1</v>
      </c>
      <c r="G157" s="62">
        <f>IFERROR(VLOOKUP(B157,'Rd3 Stge1 Points'!$B$3:$E$110,4,FALSE),0)</f>
        <v>0</v>
      </c>
      <c r="H157" s="62">
        <f>IFERROR(VLOOKUP(B157,'Rd3 Stge3A Points'!$B$3:$E$113,4,FALSE),0)</f>
        <v>0</v>
      </c>
      <c r="I157" s="62">
        <f>IFERROR(VLOOKUP(B157,'Rd3 Stge3B Points'!$B$3:$E$99,4,FALSE),0)</f>
        <v>0</v>
      </c>
      <c r="J157" s="63">
        <f t="shared" si="2"/>
        <v>1</v>
      </c>
    </row>
    <row r="158" spans="2:10" x14ac:dyDescent="0.25">
      <c r="B158" s="77">
        <v>91</v>
      </c>
      <c r="C158" s="61" t="str">
        <f>VLOOKUP(B158,Riders!$A$2:$F$194,6,FALSE)</f>
        <v>Mark, WATTS</v>
      </c>
      <c r="D158" s="61" t="str">
        <f>VLOOKUP(B158,Riders!$A$2:$F$194,3,FALSE)</f>
        <v>QSM Racing</v>
      </c>
      <c r="E158" s="64" t="str">
        <f>VLOOKUP(B158,Riders!$A$2:$G$194,7,FALSE)</f>
        <v>Master</v>
      </c>
      <c r="F158" s="62">
        <v>1</v>
      </c>
      <c r="G158" s="62">
        <f>IFERROR(VLOOKUP(B158,'Rd3 Stge1 Points'!$B$3:$E$110,4,FALSE),0)</f>
        <v>0</v>
      </c>
      <c r="H158" s="62">
        <f>IFERROR(VLOOKUP(B158,'Rd3 Stge3A Points'!$B$3:$E$113,4,FALSE),0)</f>
        <v>0</v>
      </c>
      <c r="I158" s="62">
        <f>IFERROR(VLOOKUP(B158,'Rd3 Stge3B Points'!$B$3:$E$99,4,FALSE),0)</f>
        <v>0</v>
      </c>
      <c r="J158" s="63">
        <f t="shared" si="2"/>
        <v>1</v>
      </c>
    </row>
    <row r="159" spans="2:10" x14ac:dyDescent="0.25">
      <c r="B159" s="77">
        <v>82</v>
      </c>
      <c r="C159" s="61" t="str">
        <f>VLOOKUP(B159,Riders!$A$2:$F$194,6,FALSE)</f>
        <v>Stuart, WILKINS</v>
      </c>
      <c r="D159" s="61" t="str">
        <f>VLOOKUP(B159,Riders!$A$2:$F$194,3,FALSE)</f>
        <v>Moreton Bay Cycling Club</v>
      </c>
      <c r="E159" s="64" t="str">
        <f>VLOOKUP(B159,Riders!$A$2:$G$194,7,FALSE)</f>
        <v>Master</v>
      </c>
      <c r="F159" s="62">
        <v>0</v>
      </c>
      <c r="G159" s="62">
        <f>IFERROR(VLOOKUP(B159,'Rd3 Stge1 Points'!$B$3:$E$110,4,FALSE),0)</f>
        <v>0</v>
      </c>
      <c r="H159" s="62">
        <f>IFERROR(VLOOKUP(B159,'Rd3 Stge3A Points'!$B$3:$E$113,4,FALSE),0)</f>
        <v>0</v>
      </c>
      <c r="I159" s="62">
        <f>IFERROR(VLOOKUP(B159,'Rd3 Stge3B Points'!$B$3:$E$99,4,FALSE),0)</f>
        <v>0</v>
      </c>
      <c r="J159" s="63">
        <f t="shared" si="2"/>
        <v>0</v>
      </c>
    </row>
    <row r="160" spans="2:10" x14ac:dyDescent="0.25">
      <c r="B160" s="77">
        <v>85</v>
      </c>
      <c r="C160" s="61" t="str">
        <f>VLOOKUP(B160,Riders!$A$2:$F$194,6,FALSE)</f>
        <v>Andrew, MCCONNELL</v>
      </c>
      <c r="D160" s="61" t="str">
        <f>VLOOKUP(B160,Riders!$A$2:$F$194,3,FALSE)</f>
        <v>Moreton Bay Cycling Club</v>
      </c>
      <c r="E160" s="64" t="str">
        <f>VLOOKUP(B160,Riders!$A$2:$G$194,7,FALSE)</f>
        <v>Master</v>
      </c>
      <c r="F160" s="62">
        <v>0</v>
      </c>
      <c r="G160" s="62">
        <f>IFERROR(VLOOKUP(B160,'Rd3 Stge1 Points'!$B$3:$E$110,4,FALSE),0)</f>
        <v>0</v>
      </c>
      <c r="H160" s="62">
        <f>IFERROR(VLOOKUP(B160,'Rd3 Stge3A Points'!$B$3:$E$113,4,FALSE),0)</f>
        <v>0</v>
      </c>
      <c r="I160" s="62">
        <f>IFERROR(VLOOKUP(B160,'Rd3 Stge3B Points'!$B$3:$E$99,4,FALSE),0)</f>
        <v>0</v>
      </c>
      <c r="J160" s="63">
        <f t="shared" si="2"/>
        <v>0</v>
      </c>
    </row>
    <row r="161" spans="2:10" x14ac:dyDescent="0.25">
      <c r="B161" s="77">
        <v>281</v>
      </c>
      <c r="C161" s="61" t="str">
        <f>VLOOKUP(B161,Riders!$A$2:$F$194,6,FALSE)</f>
        <v>Nicholas, WOODS</v>
      </c>
      <c r="D161" s="61" t="str">
        <f>VLOOKUP(B161,Riders!$A$2:$F$194,3,FALSE)</f>
        <v>Balmoral Elite Team sponsored by O'Donnel Legal and EPIC Assist</v>
      </c>
      <c r="E161" s="64" t="str">
        <f>VLOOKUP(B161,Riders!$A$2:$G$194,7,FALSE)</f>
        <v>Elite</v>
      </c>
      <c r="F161" s="62">
        <v>0</v>
      </c>
      <c r="G161" s="62">
        <f>IFERROR(VLOOKUP(B161,'Rd3 Stge1 Points'!$B$3:$E$110,4,FALSE),0)</f>
        <v>0</v>
      </c>
      <c r="H161" s="62">
        <f>IFERROR(VLOOKUP(B161,'Rd3 Stge3A Points'!$B$3:$E$113,4,FALSE),0)</f>
        <v>0</v>
      </c>
      <c r="I161" s="62">
        <f>IFERROR(VLOOKUP(B161,'Rd3 Stge3B Points'!$B$3:$E$99,4,FALSE),0)</f>
        <v>0</v>
      </c>
      <c r="J161" s="63">
        <f t="shared" si="2"/>
        <v>0</v>
      </c>
    </row>
    <row r="162" spans="2:10" x14ac:dyDescent="0.25">
      <c r="B162" s="80">
        <v>87</v>
      </c>
      <c r="C162" s="61" t="str">
        <f>VLOOKUP(B162,Riders!$A$2:$F$194,6,FALSE)</f>
        <v>Clinton, BAIN</v>
      </c>
      <c r="D162" s="61" t="str">
        <f>VLOOKUP(B162,Riders!$A$2:$F$194,3,FALSE)</f>
        <v>Moreton Bay Cycling Club</v>
      </c>
      <c r="E162" s="64" t="str">
        <f>VLOOKUP(B162,Riders!$A$2:$G$194,7,FALSE)</f>
        <v>Master</v>
      </c>
      <c r="F162" s="40">
        <v>0</v>
      </c>
      <c r="G162" s="62">
        <f>IFERROR(VLOOKUP(B162,'Rd3 Stge1 Points'!$B$3:$E$110,4,FALSE),0)</f>
        <v>0</v>
      </c>
      <c r="H162" s="62">
        <f>IFERROR(VLOOKUP(B162,'Rd3 Stge3A Points'!$B$3:$E$113,4,FALSE),0)</f>
        <v>0</v>
      </c>
      <c r="I162" s="62">
        <f>IFERROR(VLOOKUP(B162,'Rd3 Stge3B Points'!$B$3:$E$99,4,FALSE),0)</f>
        <v>0</v>
      </c>
      <c r="J162" s="63">
        <f t="shared" si="2"/>
        <v>0</v>
      </c>
    </row>
    <row r="163" spans="2:10" x14ac:dyDescent="0.25">
      <c r="B163" s="80">
        <v>281</v>
      </c>
      <c r="C163" s="61" t="str">
        <f>VLOOKUP(B163,Riders!$A$2:$F$194,6,FALSE)</f>
        <v>Nicholas, WOODS</v>
      </c>
      <c r="D163" s="61" t="str">
        <f>VLOOKUP(B163,Riders!$A$2:$F$194,3,FALSE)</f>
        <v>Balmoral Elite Team sponsored by O'Donnel Legal and EPIC Assist</v>
      </c>
      <c r="E163" s="64" t="str">
        <f>VLOOKUP(B163,Riders!$A$2:$G$194,7,FALSE)</f>
        <v>Elite</v>
      </c>
      <c r="F163" s="40">
        <v>0</v>
      </c>
      <c r="G163" s="62">
        <f>IFERROR(VLOOKUP(B163,'Rd3 Stge1 Points'!$B$3:$E$110,4,FALSE),0)</f>
        <v>0</v>
      </c>
      <c r="H163" s="62">
        <f>IFERROR(VLOOKUP(B163,'Rd3 Stge3A Points'!$B$3:$E$113,4,FALSE),0)</f>
        <v>0</v>
      </c>
      <c r="I163" s="62">
        <f>IFERROR(VLOOKUP(B163,'Rd3 Stge3B Points'!$B$3:$E$99,4,FALSE),0)</f>
        <v>0</v>
      </c>
      <c r="J163" s="63">
        <f t="shared" si="2"/>
        <v>0</v>
      </c>
    </row>
  </sheetData>
  <sortState ref="B3:J163">
    <sortCondition descending="1" ref="J3:J163"/>
  </sortState>
  <mergeCells count="1">
    <mergeCell ref="A1:J1"/>
  </mergeCells>
  <pageMargins left="0.25" right="0.25" top="0.75" bottom="0.75" header="0.3" footer="0.3"/>
  <pageSetup paperSize="9" scale="70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topLeftCell="A21" zoomScaleNormal="100" zoomScaleSheetLayoutView="100" workbookViewId="0">
      <selection activeCell="B35" sqref="B35"/>
    </sheetView>
  </sheetViews>
  <sheetFormatPr defaultRowHeight="15" x14ac:dyDescent="0.25"/>
  <cols>
    <col min="1" max="1" width="7.28515625" customWidth="1"/>
    <col min="2" max="2" width="4.85546875" bestFit="1" customWidth="1"/>
    <col min="3" max="3" width="22.85546875" bestFit="1" customWidth="1"/>
    <col min="4" max="4" width="61" customWidth="1"/>
    <col min="5" max="5" width="6.5703125" customWidth="1"/>
    <col min="6" max="6" width="7.42578125" style="39" customWidth="1"/>
    <col min="7" max="7" width="7.42578125" customWidth="1"/>
    <col min="8" max="8" width="5.42578125" bestFit="1" customWidth="1"/>
  </cols>
  <sheetData>
    <row r="1" spans="1:8" ht="18.75" x14ac:dyDescent="0.3">
      <c r="A1" s="81" t="s">
        <v>451</v>
      </c>
      <c r="B1" s="81"/>
      <c r="C1" s="81"/>
      <c r="D1" s="81"/>
      <c r="E1" s="81"/>
      <c r="F1" s="81"/>
      <c r="G1" s="81"/>
      <c r="H1" s="81"/>
    </row>
    <row r="2" spans="1:8" ht="30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71" t="s">
        <v>452</v>
      </c>
      <c r="F2" s="71" t="s">
        <v>453</v>
      </c>
      <c r="G2" s="71" t="s">
        <v>454</v>
      </c>
      <c r="H2" s="71" t="s">
        <v>0</v>
      </c>
    </row>
    <row r="3" spans="1:8" x14ac:dyDescent="0.25">
      <c r="A3" s="60"/>
      <c r="B3" s="62">
        <v>158</v>
      </c>
      <c r="C3" s="70" t="str">
        <f>VLOOKUP(B3,Riders!$A$2:$F$194,6,FALSE)</f>
        <v>Troy, HERFOS</v>
      </c>
      <c r="D3" s="70" t="str">
        <f>VLOOKUP(B3,Riders!$A$2:$F$194,3,FALSE)</f>
        <v>McDonalds Downunder</v>
      </c>
      <c r="E3" s="62">
        <v>124</v>
      </c>
      <c r="F3" s="62"/>
      <c r="G3" s="62">
        <v>15</v>
      </c>
      <c r="H3" s="62">
        <f>SUM(E3:G3)</f>
        <v>139</v>
      </c>
    </row>
    <row r="4" spans="1:8" x14ac:dyDescent="0.25">
      <c r="A4" s="60"/>
      <c r="B4" s="62">
        <v>115</v>
      </c>
      <c r="C4" s="70" t="str">
        <f>VLOOKUP(B4,Riders!$A$2:$F$194,6,FALSE)</f>
        <v>Samuel, VOLKERS</v>
      </c>
      <c r="D4" s="70" t="str">
        <f>VLOOKUP(B4,Riders!$A$2:$F$194,3,FALSE)</f>
        <v>Data#3 Cisco p/b Scody</v>
      </c>
      <c r="E4" s="40">
        <v>55</v>
      </c>
      <c r="F4" s="62">
        <v>41</v>
      </c>
      <c r="G4" s="62">
        <v>36</v>
      </c>
      <c r="H4" s="62">
        <f>SUM(E4:G4)</f>
        <v>132</v>
      </c>
    </row>
    <row r="5" spans="1:8" x14ac:dyDescent="0.25">
      <c r="A5" s="60"/>
      <c r="B5" s="62">
        <v>161</v>
      </c>
      <c r="C5" s="70" t="str">
        <f>VLOOKUP(B5,Riders!$A$2:$F$194,6,FALSE)</f>
        <v>Kaden, GROVES</v>
      </c>
      <c r="D5" s="70" t="str">
        <f>VLOOKUP(B5,Riders!$A$2:$F$194,3,FALSE)</f>
        <v>Brisbane Camperland</v>
      </c>
      <c r="E5" s="62">
        <v>15</v>
      </c>
      <c r="F5" s="62">
        <v>30</v>
      </c>
      <c r="G5" s="62">
        <v>60</v>
      </c>
      <c r="H5" s="62">
        <f>SUM(E5:G5)</f>
        <v>105</v>
      </c>
    </row>
    <row r="6" spans="1:8" s="52" customFormat="1" x14ac:dyDescent="0.25">
      <c r="A6" s="60"/>
      <c r="B6" s="62">
        <v>31</v>
      </c>
      <c r="C6" s="70" t="str">
        <f>VLOOKUP(B6,Riders!$A$2:$F$194,6,FALSE)</f>
        <v>Jesse, KERRISON</v>
      </c>
      <c r="D6" s="70" t="str">
        <f>VLOOKUP(B6,Riders!$A$2:$F$194,3,FALSE)</f>
        <v>Giant Rockhampton</v>
      </c>
      <c r="E6" s="62">
        <v>103</v>
      </c>
      <c r="F6" s="62"/>
      <c r="G6" s="62"/>
      <c r="H6" s="62">
        <f>SUM(E6:G6)</f>
        <v>103</v>
      </c>
    </row>
    <row r="7" spans="1:8" x14ac:dyDescent="0.25">
      <c r="A7" s="60"/>
      <c r="B7" s="62">
        <v>40</v>
      </c>
      <c r="C7" s="70" t="str">
        <f>VLOOKUP(B7,Riders!$A$2:$F$194,6,FALSE)</f>
        <v>Ryan, CAVANAGH</v>
      </c>
      <c r="D7" s="70" t="str">
        <f>VLOOKUP(B7,Riders!$A$2:$F$194,3,FALSE)</f>
        <v>Giant Rockhampton</v>
      </c>
      <c r="E7" s="40">
        <v>87</v>
      </c>
      <c r="F7" s="62"/>
      <c r="G7" s="62"/>
      <c r="H7" s="62">
        <f>SUM(E7:G7)</f>
        <v>87</v>
      </c>
    </row>
    <row r="8" spans="1:8" x14ac:dyDescent="0.25">
      <c r="A8" s="60"/>
      <c r="B8" s="62">
        <v>116</v>
      </c>
      <c r="C8" s="70" t="str">
        <f>VLOOKUP(B8,Riders!$A$2:$F$194,6,FALSE)</f>
        <v>Dylan, NEWBERY</v>
      </c>
      <c r="D8" s="70" t="str">
        <f>VLOOKUP(B8,Riders!$A$2:$F$194,3,FALSE)</f>
        <v>Data#3 Cisco p/b Scody</v>
      </c>
      <c r="E8" s="40">
        <v>9</v>
      </c>
      <c r="F8" s="62">
        <v>25</v>
      </c>
      <c r="G8" s="62">
        <v>16</v>
      </c>
      <c r="H8" s="62">
        <f>SUM(E8:G8)</f>
        <v>50</v>
      </c>
    </row>
    <row r="9" spans="1:8" x14ac:dyDescent="0.25">
      <c r="A9" s="60"/>
      <c r="B9" s="62">
        <v>12</v>
      </c>
      <c r="C9" s="70" t="str">
        <f>VLOOKUP(B9,Riders!$A$2:$F$194,6,FALSE)</f>
        <v>Tom, COATES</v>
      </c>
      <c r="D9" s="70" t="str">
        <f>VLOOKUP(B9,Riders!$A$2:$F$194,3,FALSE)</f>
        <v>Mipela Geo Solutions Altitude Race Team</v>
      </c>
      <c r="E9" s="62">
        <v>48</v>
      </c>
      <c r="F9" s="62"/>
      <c r="G9" s="62"/>
      <c r="H9" s="62">
        <f>SUM(E9:G9)</f>
        <v>48</v>
      </c>
    </row>
    <row r="10" spans="1:8" x14ac:dyDescent="0.25">
      <c r="A10" s="60"/>
      <c r="B10" s="62">
        <v>153</v>
      </c>
      <c r="C10" s="70" t="str">
        <f>VLOOKUP(B10,Riders!$A$2:$F$194,6,FALSE)</f>
        <v>Bradley, SODEN</v>
      </c>
      <c r="D10" s="70" t="str">
        <f>VLOOKUP(B10,Riders!$A$2:$F$194,3,FALSE)</f>
        <v>McDonalds Downunder</v>
      </c>
      <c r="E10" s="62">
        <v>38</v>
      </c>
      <c r="F10" s="62"/>
      <c r="G10" s="62"/>
      <c r="H10" s="62">
        <f>SUM(E10:G10)</f>
        <v>38</v>
      </c>
    </row>
    <row r="11" spans="1:8" x14ac:dyDescent="0.25">
      <c r="A11" s="60"/>
      <c r="B11" s="62">
        <v>164</v>
      </c>
      <c r="C11" s="70" t="str">
        <f>VLOOKUP(B11,Riders!$A$2:$F$194,6,FALSE)</f>
        <v>Ryan, MACANALLY</v>
      </c>
      <c r="D11" s="70" t="str">
        <f>VLOOKUP(B11,Riders!$A$2:$F$194,3,FALSE)</f>
        <v>Brisbane Camperland</v>
      </c>
      <c r="E11" s="62">
        <v>38</v>
      </c>
      <c r="F11" s="62"/>
      <c r="G11" s="62"/>
      <c r="H11" s="62">
        <f>SUM(E11:G11)</f>
        <v>38</v>
      </c>
    </row>
    <row r="12" spans="1:8" s="52" customFormat="1" x14ac:dyDescent="0.25">
      <c r="A12" s="60"/>
      <c r="B12" s="62">
        <v>121</v>
      </c>
      <c r="C12" s="70" t="str">
        <f>VLOOKUP(B12,Riders!$A$2:$F$194,6,FALSE)</f>
        <v>Sean, TRAINOR</v>
      </c>
      <c r="D12" s="70" t="str">
        <f>VLOOKUP(B12,Riders!$A$2:$F$194,3,FALSE)</f>
        <v>Podium Life p/b Espresso Garage</v>
      </c>
      <c r="E12" s="62">
        <v>33</v>
      </c>
      <c r="F12" s="62"/>
      <c r="G12" s="62"/>
      <c r="H12" s="62">
        <f>SUM(E12:G12)</f>
        <v>33</v>
      </c>
    </row>
    <row r="13" spans="1:8" x14ac:dyDescent="0.25">
      <c r="A13" s="60"/>
      <c r="B13" s="62">
        <v>21</v>
      </c>
      <c r="C13" s="70" t="str">
        <f>VLOOKUP(B13,Riders!$A$2:$F$194,6,FALSE)</f>
        <v>Kyle, MARWOOD</v>
      </c>
      <c r="D13" s="70" t="str">
        <f>VLOOKUP(B13,Riders!$A$2:$F$194,3,FALSE)</f>
        <v>Living Here Cycling Team Powered by Sedgman and Hitachi</v>
      </c>
      <c r="E13" s="62">
        <v>30</v>
      </c>
      <c r="F13" s="62"/>
      <c r="G13" s="62"/>
      <c r="H13" s="62">
        <f>SUM(E13:G13)</f>
        <v>30</v>
      </c>
    </row>
    <row r="14" spans="1:8" x14ac:dyDescent="0.25">
      <c r="A14" s="60"/>
      <c r="B14" s="62">
        <v>15</v>
      </c>
      <c r="C14" s="70" t="str">
        <f>VLOOKUP(B14,Riders!$A$2:$F$194,6,FALSE)</f>
        <v>Joshua, BEIKOFF</v>
      </c>
      <c r="D14" s="70" t="str">
        <f>VLOOKUP(B14,Riders!$A$2:$F$194,3,FALSE)</f>
        <v>Mipela Geo Solutions Altitude Race Team</v>
      </c>
      <c r="E14" s="62"/>
      <c r="F14" s="62"/>
      <c r="G14" s="62">
        <f>16+10</f>
        <v>26</v>
      </c>
      <c r="H14" s="62">
        <f>SUM(E14:G14)</f>
        <v>26</v>
      </c>
    </row>
    <row r="15" spans="1:8" s="52" customFormat="1" x14ac:dyDescent="0.25">
      <c r="A15" s="60"/>
      <c r="B15" s="62">
        <v>271</v>
      </c>
      <c r="C15" s="70" t="str">
        <f>VLOOKUP(B15,Riders!$A$2:$F$194,6,FALSE)</f>
        <v>Nicholas, MILLER</v>
      </c>
      <c r="D15" s="70" t="str">
        <f>VLOOKUP(B15,Riders!$A$2:$F$194,3,FALSE)</f>
        <v>Kenyan Riders Downunder (Wild Card Team)</v>
      </c>
      <c r="E15" s="40">
        <v>26</v>
      </c>
      <c r="F15" s="62"/>
      <c r="G15" s="62"/>
      <c r="H15" s="62">
        <f>SUM(E15:G15)</f>
        <v>26</v>
      </c>
    </row>
    <row r="16" spans="1:8" s="52" customFormat="1" x14ac:dyDescent="0.25">
      <c r="A16" s="60"/>
      <c r="B16" s="62">
        <v>81</v>
      </c>
      <c r="C16" s="70" t="str">
        <f>VLOOKUP(B16,Riders!$A$2:$F$194,6,FALSE)</f>
        <v>Matt, RYAN</v>
      </c>
      <c r="D16" s="70" t="str">
        <f>VLOOKUP(B16,Riders!$A$2:$F$194,3,FALSE)</f>
        <v>Moreton Bay Cycling Club</v>
      </c>
      <c r="E16" s="62">
        <v>16</v>
      </c>
      <c r="F16" s="62"/>
      <c r="G16" s="62">
        <f>3+6</f>
        <v>9</v>
      </c>
      <c r="H16" s="62">
        <f>SUM(E16:G16)</f>
        <v>25</v>
      </c>
    </row>
    <row r="17" spans="1:8" s="52" customFormat="1" x14ac:dyDescent="0.25">
      <c r="A17" s="60"/>
      <c r="B17" s="62">
        <v>114</v>
      </c>
      <c r="C17" s="70" t="str">
        <f>VLOOKUP(B17,Riders!$A$2:$F$194,6,FALSE)</f>
        <v>Thomas, HUBBARD</v>
      </c>
      <c r="D17" s="70" t="str">
        <f>VLOOKUP(B17,Riders!$A$2:$F$194,3,FALSE)</f>
        <v>Data#3 Cisco p/b Scody</v>
      </c>
      <c r="E17" s="40"/>
      <c r="F17" s="62">
        <v>25</v>
      </c>
      <c r="G17" s="62"/>
      <c r="H17" s="62">
        <f>SUM(E17:G17)</f>
        <v>25</v>
      </c>
    </row>
    <row r="18" spans="1:8" x14ac:dyDescent="0.25">
      <c r="A18" s="60"/>
      <c r="B18" s="62">
        <v>118</v>
      </c>
      <c r="C18" s="70" t="str">
        <f>VLOOKUP(B18,Riders!$A$2:$F$194,6,FALSE)</f>
        <v>Saxon, IRVINE</v>
      </c>
      <c r="D18" s="70" t="str">
        <f>VLOOKUP(B18,Riders!$A$2:$F$194,3,FALSE)</f>
        <v>Data#3 Cisco p/b Scody</v>
      </c>
      <c r="E18" s="40"/>
      <c r="F18" s="62"/>
      <c r="G18" s="62">
        <f>15+10</f>
        <v>25</v>
      </c>
      <c r="H18" s="62">
        <f>SUM(E18:G18)</f>
        <v>25</v>
      </c>
    </row>
    <row r="19" spans="1:8" s="52" customFormat="1" x14ac:dyDescent="0.25">
      <c r="A19" s="60"/>
      <c r="B19" s="62">
        <v>73</v>
      </c>
      <c r="C19" s="70" t="str">
        <f>VLOOKUP(B19,Riders!$A$2:$F$194,6,FALSE)</f>
        <v>Manolo, ZANELLA</v>
      </c>
      <c r="D19" s="70" t="str">
        <f>VLOOKUP(B19,Riders!$A$2:$F$194,3,FALSE)</f>
        <v>Campos Cycling Team</v>
      </c>
      <c r="E19" s="62">
        <v>24</v>
      </c>
      <c r="F19" s="62"/>
      <c r="G19" s="62"/>
      <c r="H19" s="62">
        <f>SUM(E19:G19)</f>
        <v>24</v>
      </c>
    </row>
    <row r="20" spans="1:8" ht="30" x14ac:dyDescent="0.25">
      <c r="A20" s="60"/>
      <c r="B20" s="62">
        <v>274</v>
      </c>
      <c r="C20" s="70" t="str">
        <f>VLOOKUP(B20,Riders!$A$2:$F$194,6,FALSE)</f>
        <v>AYUB, GATHURIMA KINOTI</v>
      </c>
      <c r="D20" s="70" t="str">
        <f>VLOOKUP(B20,Riders!$A$2:$F$194,3,FALSE)</f>
        <v>Kenyan Riders Downunder (Wild Card Team)</v>
      </c>
      <c r="E20" s="40">
        <v>21</v>
      </c>
      <c r="F20" s="62"/>
      <c r="G20" s="62"/>
      <c r="H20" s="62">
        <f>SUM(E20:G20)</f>
        <v>21</v>
      </c>
    </row>
    <row r="21" spans="1:8" x14ac:dyDescent="0.25">
      <c r="A21" s="60"/>
      <c r="B21" s="62">
        <v>44</v>
      </c>
      <c r="C21" s="70" t="str">
        <f>VLOOKUP(B21,Riders!$A$2:$F$194,6,FALSE)</f>
        <v>David, MCADAM</v>
      </c>
      <c r="D21" s="70" t="str">
        <f>VLOOKUP(B21,Riders!$A$2:$F$194,3,FALSE)</f>
        <v>Erdinger Alkoholfrei - fiets Apparel Cycling Team</v>
      </c>
      <c r="E21" s="62">
        <v>15</v>
      </c>
      <c r="F21" s="62"/>
      <c r="G21" s="62"/>
      <c r="H21" s="62">
        <f>SUM(E21:G21)</f>
        <v>15</v>
      </c>
    </row>
    <row r="22" spans="1:8" s="52" customFormat="1" x14ac:dyDescent="0.25">
      <c r="A22" s="60"/>
      <c r="B22" s="62">
        <v>58</v>
      </c>
      <c r="C22" s="70" t="str">
        <f>VLOOKUP(B22,Riders!$A$2:$F$194,6,FALSE)</f>
        <v>Christopher, MAYCOCK</v>
      </c>
      <c r="D22" s="70" t="str">
        <f>VLOOKUP(B22,Riders!$A$2:$F$194,3,FALSE)</f>
        <v>Colliers Racing</v>
      </c>
      <c r="E22" s="62"/>
      <c r="F22" s="62"/>
      <c r="G22" s="62">
        <v>15</v>
      </c>
      <c r="H22" s="62">
        <f>SUM(E22:G22)</f>
        <v>15</v>
      </c>
    </row>
    <row r="23" spans="1:8" x14ac:dyDescent="0.25">
      <c r="A23" s="60"/>
      <c r="B23" s="62">
        <v>110</v>
      </c>
      <c r="C23" s="70" t="str">
        <f>VLOOKUP(B23,Riders!$A$2:$F$194,6,FALSE)</f>
        <v>Leighton, TAYLOR</v>
      </c>
      <c r="D23" s="70" t="str">
        <f>VLOOKUP(B23,Riders!$A$2:$F$194,3,FALSE)</f>
        <v>Balmoral Elite Team sponsored by O'Donnel Legal and EPIC Assist</v>
      </c>
      <c r="E23" s="62">
        <v>15</v>
      </c>
      <c r="F23" s="62"/>
      <c r="G23" s="62"/>
      <c r="H23" s="62">
        <f>SUM(E23:G23)</f>
        <v>15</v>
      </c>
    </row>
    <row r="24" spans="1:8" x14ac:dyDescent="0.25">
      <c r="A24" s="60"/>
      <c r="B24" s="62">
        <v>127</v>
      </c>
      <c r="C24" s="70" t="str">
        <f>VLOOKUP(B24,Riders!$A$2:$F$194,6,FALSE)</f>
        <v>Aidan, KAMPERS</v>
      </c>
      <c r="D24" s="70" t="str">
        <f>VLOOKUP(B24,Riders!$A$2:$F$194,3,FALSE)</f>
        <v>Podium Life p/b Espresso Garage</v>
      </c>
      <c r="E24" s="62"/>
      <c r="F24" s="62"/>
      <c r="G24" s="62">
        <v>15</v>
      </c>
      <c r="H24" s="62">
        <f>SUM(E24:G24)</f>
        <v>15</v>
      </c>
    </row>
    <row r="25" spans="1:8" s="52" customFormat="1" x14ac:dyDescent="0.25">
      <c r="A25" s="60"/>
      <c r="B25" s="62">
        <v>144</v>
      </c>
      <c r="C25" s="70" t="str">
        <f>VLOOKUP(B25,Riders!$A$2:$F$194,6,FALSE)</f>
        <v>Craig, CORE</v>
      </c>
      <c r="D25" s="70" t="str">
        <f>VLOOKUP(B25,Riders!$A$2:$F$194,3,FALSE)</f>
        <v>Intervelo p/b Fitzroy Island</v>
      </c>
      <c r="E25" s="62"/>
      <c r="F25" s="62"/>
      <c r="G25" s="62">
        <v>15</v>
      </c>
      <c r="H25" s="62">
        <f>SUM(E25:G25)</f>
        <v>15</v>
      </c>
    </row>
    <row r="26" spans="1:8" s="52" customFormat="1" x14ac:dyDescent="0.25">
      <c r="A26" s="60"/>
      <c r="B26" s="62">
        <v>163</v>
      </c>
      <c r="C26" s="70" t="str">
        <f>VLOOKUP(B26,Riders!$A$2:$F$194,6,FALSE)</f>
        <v>Connor, REARDON</v>
      </c>
      <c r="D26" s="70" t="str">
        <f>VLOOKUP(B26,Riders!$A$2:$F$194,3,FALSE)</f>
        <v>Brisbane Camperland</v>
      </c>
      <c r="E26" s="62"/>
      <c r="F26" s="62"/>
      <c r="G26" s="62">
        <v>15</v>
      </c>
      <c r="H26" s="62">
        <f>SUM(E26:G26)</f>
        <v>15</v>
      </c>
    </row>
    <row r="27" spans="1:8" s="52" customFormat="1" x14ac:dyDescent="0.25">
      <c r="A27" s="60"/>
      <c r="B27" s="62">
        <v>9</v>
      </c>
      <c r="C27" s="70" t="str">
        <f>VLOOKUP(B27,Riders!$A$2:$F$194,6,FALSE)</f>
        <v>Travis, SIMPSON</v>
      </c>
      <c r="D27" s="70" t="str">
        <f>VLOOKUP(B27,Riders!$A$2:$F$194,3,FALSE)</f>
        <v>Procella Sports p/b Jumbo Interactive</v>
      </c>
      <c r="E27" s="62">
        <v>13</v>
      </c>
      <c r="F27" s="62"/>
      <c r="G27" s="62"/>
      <c r="H27" s="62">
        <f>SUM(E27:G27)</f>
        <v>13</v>
      </c>
    </row>
    <row r="28" spans="1:8" x14ac:dyDescent="0.25">
      <c r="A28" s="60"/>
      <c r="B28" s="62">
        <v>280</v>
      </c>
      <c r="C28" s="70" t="str">
        <f>VLOOKUP(B28,Riders!$A$2:$F$194,6,FALSE)</f>
        <v>David, EDWARDS</v>
      </c>
      <c r="D28" s="70" t="str">
        <f>VLOOKUP(B28,Riders!$A$2:$F$194,3,FALSE)</f>
        <v>Balmoral Elite Team sponsored by O'Donnel Legal and EPIC Assist</v>
      </c>
      <c r="E28" s="40">
        <v>13</v>
      </c>
      <c r="F28" s="62"/>
      <c r="G28" s="62"/>
      <c r="H28" s="62">
        <f>SUM(E28:G28)</f>
        <v>13</v>
      </c>
    </row>
    <row r="29" spans="1:8" x14ac:dyDescent="0.25">
      <c r="A29" s="60"/>
      <c r="B29" s="62">
        <v>3</v>
      </c>
      <c r="C29" s="70" t="str">
        <f>VLOOKUP(B29,Riders!$A$2:$F$194,6,FALSE)</f>
        <v>Patrick, KENNEDY</v>
      </c>
      <c r="D29" s="70" t="str">
        <f>VLOOKUP(B29,Riders!$A$2:$F$194,3,FALSE)</f>
        <v>Procella Sports p/b Jumbo Interactive</v>
      </c>
      <c r="E29" s="62">
        <v>6</v>
      </c>
      <c r="F29" s="62">
        <v>6</v>
      </c>
      <c r="G29" s="62"/>
      <c r="H29" s="62">
        <f>SUM(E29:G29)</f>
        <v>12</v>
      </c>
    </row>
    <row r="30" spans="1:8" s="39" customFormat="1" x14ac:dyDescent="0.25">
      <c r="A30" s="60"/>
      <c r="B30" s="62">
        <v>33</v>
      </c>
      <c r="C30" s="70" t="str">
        <f>VLOOKUP(B30,Riders!$A$2:$F$194,6,FALSE)</f>
        <v>Jayden, COPP</v>
      </c>
      <c r="D30" s="70" t="str">
        <f>VLOOKUP(B30,Riders!$A$2:$F$194,3,FALSE)</f>
        <v>Giant Rockhampton</v>
      </c>
      <c r="E30" s="62">
        <v>9</v>
      </c>
      <c r="F30" s="62"/>
      <c r="G30" s="62">
        <v>3</v>
      </c>
      <c r="H30" s="62">
        <f>SUM(E30:G30)</f>
        <v>12</v>
      </c>
    </row>
    <row r="31" spans="1:8" s="39" customFormat="1" x14ac:dyDescent="0.25">
      <c r="A31" s="60"/>
      <c r="B31" s="62">
        <v>47</v>
      </c>
      <c r="C31" s="70" t="str">
        <f>VLOOKUP(B31,Riders!$A$2:$F$194,6,FALSE)</f>
        <v>Jackson, CARMAN</v>
      </c>
      <c r="D31" s="70" t="str">
        <f>VLOOKUP(B31,Riders!$A$2:$F$194,3,FALSE)</f>
        <v>Erdinger Alkoholfrei - fiets Apparel Cycling Team</v>
      </c>
      <c r="E31" s="62">
        <v>12</v>
      </c>
      <c r="F31" s="62"/>
      <c r="G31" s="62"/>
      <c r="H31" s="62">
        <f>SUM(E31:G31)</f>
        <v>12</v>
      </c>
    </row>
    <row r="32" spans="1:8" s="39" customFormat="1" x14ac:dyDescent="0.25">
      <c r="A32" s="60"/>
      <c r="B32" s="62">
        <v>69</v>
      </c>
      <c r="C32" s="70" t="str">
        <f>VLOOKUP(B32,Riders!$A$2:$F$194,6,FALSE)</f>
        <v>Mitch, NEUMANN</v>
      </c>
      <c r="D32" s="70" t="str">
        <f>VLOOKUP(B32,Riders!$A$2:$F$194,3,FALSE)</f>
        <v>Cobra9 Intebuild Racing</v>
      </c>
      <c r="E32" s="62">
        <v>6</v>
      </c>
      <c r="F32" s="62"/>
      <c r="G32" s="62">
        <v>6</v>
      </c>
      <c r="H32" s="62">
        <f>SUM(E32:G32)</f>
        <v>12</v>
      </c>
    </row>
    <row r="33" spans="1:8" s="52" customFormat="1" x14ac:dyDescent="0.25">
      <c r="A33" s="60"/>
      <c r="B33" s="62">
        <v>156</v>
      </c>
      <c r="C33" s="70" t="str">
        <f>VLOOKUP(B33,Riders!$A$2:$F$194,6,FALSE)</f>
        <v>Sam, MOBBERLEY</v>
      </c>
      <c r="D33" s="70" t="str">
        <f>VLOOKUP(B33,Riders!$A$2:$F$194,3,FALSE)</f>
        <v>McDonalds Downunder</v>
      </c>
      <c r="E33" s="62"/>
      <c r="F33" s="62">
        <v>9</v>
      </c>
      <c r="G33" s="62">
        <v>3</v>
      </c>
      <c r="H33" s="62">
        <f>SUM(E33:G33)</f>
        <v>12</v>
      </c>
    </row>
    <row r="34" spans="1:8" s="39" customFormat="1" x14ac:dyDescent="0.25">
      <c r="A34" s="60"/>
      <c r="B34" s="62">
        <v>167</v>
      </c>
      <c r="C34" s="70" t="str">
        <f>VLOOKUP(B34,Riders!$A$2:$F$194,6,FALSE)</f>
        <v>Malcolm, RUDOLPH</v>
      </c>
      <c r="D34" s="70" t="str">
        <f>VLOOKUP(B34,Riders!$A$2:$F$194,3,FALSE)</f>
        <v>Brisbane Camperland</v>
      </c>
      <c r="E34" s="62">
        <v>9</v>
      </c>
      <c r="F34" s="62"/>
      <c r="G34" s="62">
        <v>3</v>
      </c>
      <c r="H34" s="62">
        <f>SUM(E34:G34)</f>
        <v>12</v>
      </c>
    </row>
    <row r="35" spans="1:8" s="39" customFormat="1" x14ac:dyDescent="0.25">
      <c r="A35" s="60"/>
      <c r="B35" s="62">
        <v>170</v>
      </c>
      <c r="C35" s="70" t="str">
        <f>VLOOKUP(B35,Riders!$A$2:$F$194,6,FALSE)</f>
        <v>Harry, SWEENY</v>
      </c>
      <c r="D35" s="70" t="str">
        <f>VLOOKUP(B35,Riders!$A$2:$F$194,3,FALSE)</f>
        <v>Brisbane Camperland</v>
      </c>
      <c r="E35" s="62"/>
      <c r="F35" s="62"/>
      <c r="G35" s="62">
        <v>12</v>
      </c>
      <c r="H35" s="62">
        <f>SUM(E35:G35)</f>
        <v>12</v>
      </c>
    </row>
    <row r="36" spans="1:8" s="52" customFormat="1" x14ac:dyDescent="0.25">
      <c r="A36" s="60"/>
      <c r="B36" s="62">
        <v>16</v>
      </c>
      <c r="C36" s="70" t="str">
        <f>VLOOKUP(B36,Riders!$A$2:$F$194,6,FALSE)</f>
        <v>Elijah, DAVIS</v>
      </c>
      <c r="D36" s="70" t="str">
        <f>VLOOKUP(B36,Riders!$A$2:$F$194,3,FALSE)</f>
        <v>Mipela Geo Solutions Altitude Race Team</v>
      </c>
      <c r="E36" s="40">
        <v>10</v>
      </c>
      <c r="F36" s="62"/>
      <c r="G36" s="62"/>
      <c r="H36" s="62">
        <f>SUM(E36:G36)</f>
        <v>10</v>
      </c>
    </row>
    <row r="37" spans="1:8" x14ac:dyDescent="0.25">
      <c r="A37" s="60"/>
      <c r="B37" s="62">
        <v>63</v>
      </c>
      <c r="C37" s="70" t="str">
        <f>VLOOKUP(B37,Riders!$A$2:$F$194,6,FALSE)</f>
        <v>Nathan, WHITE</v>
      </c>
      <c r="D37" s="70" t="str">
        <f>VLOOKUP(B37,Riders!$A$2:$F$194,3,FALSE)</f>
        <v>Cobra9 Intebuild Racing</v>
      </c>
      <c r="E37" s="62"/>
      <c r="F37" s="62"/>
      <c r="G37" s="62">
        <v>10</v>
      </c>
      <c r="H37" s="62">
        <f>SUM(E37:G37)</f>
        <v>10</v>
      </c>
    </row>
    <row r="38" spans="1:8" s="52" customFormat="1" x14ac:dyDescent="0.25">
      <c r="A38" s="60"/>
      <c r="B38" s="62">
        <v>103</v>
      </c>
      <c r="C38" s="70" t="str">
        <f>VLOOKUP(B38,Riders!$A$2:$F$194,6,FALSE)</f>
        <v>Calan, WHITE</v>
      </c>
      <c r="D38" s="70" t="str">
        <f>VLOOKUP(B38,Riders!$A$2:$F$194,3,FALSE)</f>
        <v>Balmoral Elite Team sponsored by O'Donnel Legal and EPIC Assist</v>
      </c>
      <c r="E38" s="62"/>
      <c r="F38" s="62"/>
      <c r="G38" s="62">
        <v>10</v>
      </c>
      <c r="H38" s="62">
        <f>SUM(E38:G38)</f>
        <v>10</v>
      </c>
    </row>
    <row r="39" spans="1:8" s="52" customFormat="1" x14ac:dyDescent="0.25">
      <c r="A39" s="60"/>
      <c r="B39" s="62">
        <v>143</v>
      </c>
      <c r="C39" s="70" t="str">
        <f>VLOOKUP(B39,Riders!$A$2:$F$194,6,FALSE)</f>
        <v>Lee, MASTERS</v>
      </c>
      <c r="D39" s="70" t="str">
        <f>VLOOKUP(B39,Riders!$A$2:$F$194,3,FALSE)</f>
        <v>Intervelo p/b Fitzroy Island</v>
      </c>
      <c r="E39" s="62">
        <v>10</v>
      </c>
      <c r="F39" s="62"/>
      <c r="G39" s="62"/>
      <c r="H39" s="62">
        <f>SUM(E39:G39)</f>
        <v>10</v>
      </c>
    </row>
    <row r="40" spans="1:8" s="52" customFormat="1" x14ac:dyDescent="0.25">
      <c r="A40" s="60"/>
      <c r="B40" s="62">
        <v>146</v>
      </c>
      <c r="C40" s="70" t="str">
        <f>VLOOKUP(B40,Riders!$A$2:$F$194,6,FALSE)</f>
        <v>Ales, CLAIRS</v>
      </c>
      <c r="D40" s="70" t="str">
        <f>VLOOKUP(B40,Riders!$A$2:$F$194,3,FALSE)</f>
        <v>Intervelo p/b Fitzroy Island</v>
      </c>
      <c r="E40" s="62"/>
      <c r="F40" s="62"/>
      <c r="G40" s="62">
        <v>10</v>
      </c>
      <c r="H40" s="62">
        <f>SUM(E40:G40)</f>
        <v>10</v>
      </c>
    </row>
    <row r="41" spans="1:8" s="52" customFormat="1" x14ac:dyDescent="0.25">
      <c r="A41" s="60"/>
      <c r="B41" s="62">
        <v>165</v>
      </c>
      <c r="C41" s="70" t="str">
        <f>VLOOKUP(B41,Riders!$A$2:$F$194,6,FALSE)</f>
        <v>Daniel, WILSON</v>
      </c>
      <c r="D41" s="70" t="str">
        <f>VLOOKUP(B41,Riders!$A$2:$F$194,3,FALSE)</f>
        <v>Brisbane Camperland</v>
      </c>
      <c r="E41" s="62">
        <v>10</v>
      </c>
      <c r="F41" s="62"/>
      <c r="G41" s="62"/>
      <c r="H41" s="62">
        <f>SUM(E41:G41)</f>
        <v>10</v>
      </c>
    </row>
    <row r="42" spans="1:8" s="52" customFormat="1" x14ac:dyDescent="0.25">
      <c r="A42" s="60"/>
      <c r="B42" s="62">
        <v>271</v>
      </c>
      <c r="C42" s="70" t="str">
        <f>VLOOKUP(B42,Riders!$A$2:$F$194,6,FALSE)</f>
        <v>Nicholas, MILLER</v>
      </c>
      <c r="D42" s="70" t="str">
        <f>VLOOKUP(B42,Riders!$A$2:$F$194,3,FALSE)</f>
        <v>Kenyan Riders Downunder (Wild Card Team)</v>
      </c>
      <c r="E42" s="62">
        <v>10</v>
      </c>
      <c r="F42" s="62"/>
      <c r="G42" s="62"/>
      <c r="H42" s="62">
        <f>SUM(E42:G42)</f>
        <v>10</v>
      </c>
    </row>
    <row r="43" spans="1:8" s="52" customFormat="1" x14ac:dyDescent="0.25">
      <c r="A43" s="60"/>
      <c r="B43" s="62">
        <v>32</v>
      </c>
      <c r="C43" s="70" t="str">
        <f>VLOOKUP(B43,Riders!$A$2:$F$194,6,FALSE)</f>
        <v>Alex, WOHLER</v>
      </c>
      <c r="D43" s="70" t="str">
        <f>VLOOKUP(B43,Riders!$A$2:$F$194,3,FALSE)</f>
        <v>Giant Rockhampton</v>
      </c>
      <c r="E43" s="62">
        <v>9</v>
      </c>
      <c r="F43" s="62"/>
      <c r="G43" s="62"/>
      <c r="H43" s="62">
        <f>SUM(E43:G43)</f>
        <v>9</v>
      </c>
    </row>
    <row r="44" spans="1:8" s="52" customFormat="1" x14ac:dyDescent="0.25">
      <c r="A44" s="60"/>
      <c r="B44" s="62">
        <v>108</v>
      </c>
      <c r="C44" s="70" t="str">
        <f>VLOOKUP(B44,Riders!$A$2:$F$194,6,FALSE)</f>
        <v>Gilbert, GUTOWSKI</v>
      </c>
      <c r="D44" s="70" t="str">
        <f>VLOOKUP(B44,Riders!$A$2:$F$194,3,FALSE)</f>
        <v>Balmoral Elite Team sponsored by O'Donnel Legal and EPIC Assist</v>
      </c>
      <c r="E44" s="62">
        <v>6</v>
      </c>
      <c r="F44" s="62"/>
      <c r="G44" s="62"/>
      <c r="H44" s="62">
        <f>SUM(E44:G44)</f>
        <v>6</v>
      </c>
    </row>
    <row r="45" spans="1:8" s="52" customFormat="1" x14ac:dyDescent="0.25">
      <c r="A45" s="60"/>
      <c r="B45" s="62">
        <v>122</v>
      </c>
      <c r="C45" s="70" t="str">
        <f>VLOOKUP(B45,Riders!$A$2:$F$194,6,FALSE)</f>
        <v>Ryan, MACNICOL</v>
      </c>
      <c r="D45" s="70" t="str">
        <f>VLOOKUP(B45,Riders!$A$2:$F$194,3,FALSE)</f>
        <v>Podium Life p/b Espresso Garage</v>
      </c>
      <c r="E45" s="62">
        <v>6</v>
      </c>
      <c r="F45" s="62"/>
      <c r="G45" s="62"/>
      <c r="H45" s="62">
        <f>SUM(E45:G45)</f>
        <v>6</v>
      </c>
    </row>
    <row r="46" spans="1:8" s="52" customFormat="1" x14ac:dyDescent="0.25">
      <c r="A46" s="60"/>
      <c r="B46" s="62">
        <v>129</v>
      </c>
      <c r="C46" s="70" t="str">
        <f>VLOOKUP(B46,Riders!$A$2:$F$194,6,FALSE)</f>
        <v>Stephen, RASHLEIGH</v>
      </c>
      <c r="D46" s="70" t="str">
        <f>VLOOKUP(B46,Riders!$A$2:$F$194,3,FALSE)</f>
        <v>Podium Life p/b Espresso Garage</v>
      </c>
      <c r="E46" s="62">
        <v>6</v>
      </c>
      <c r="F46" s="62"/>
      <c r="G46" s="62"/>
      <c r="H46" s="62">
        <f>SUM(E46:G46)</f>
        <v>6</v>
      </c>
    </row>
    <row r="47" spans="1:8" s="52" customFormat="1" x14ac:dyDescent="0.25">
      <c r="A47" s="60"/>
      <c r="B47" s="62">
        <v>132</v>
      </c>
      <c r="C47" s="70" t="str">
        <f>VLOOKUP(B47,Riders!$A$2:$F$194,6,FALSE)</f>
        <v>Michael, BETTANY</v>
      </c>
      <c r="D47" s="70" t="str">
        <f>VLOOKUP(B47,Riders!$A$2:$F$194,3,FALSE)</f>
        <v>Hamilton Wheelers Elite Team</v>
      </c>
      <c r="E47" s="62"/>
      <c r="F47" s="62"/>
      <c r="G47" s="62">
        <v>6</v>
      </c>
      <c r="H47" s="62">
        <f>SUM(E47:G47)</f>
        <v>6</v>
      </c>
    </row>
    <row r="48" spans="1:8" s="52" customFormat="1" x14ac:dyDescent="0.25">
      <c r="A48" s="60"/>
      <c r="B48" s="62">
        <v>138</v>
      </c>
      <c r="C48" s="70" t="str">
        <f>VLOOKUP(B48,Riders!$A$2:$F$194,6,FALSE)</f>
        <v>Stephen, LOWE</v>
      </c>
      <c r="D48" s="70" t="str">
        <f>VLOOKUP(B48,Riders!$A$2:$F$194,3,FALSE)</f>
        <v>Hamilton Wheelers Elite Team</v>
      </c>
      <c r="E48" s="62"/>
      <c r="F48" s="62"/>
      <c r="G48" s="62">
        <v>6</v>
      </c>
      <c r="H48" s="62">
        <f>SUM(E48:G48)</f>
        <v>6</v>
      </c>
    </row>
    <row r="49" spans="1:8" s="52" customFormat="1" x14ac:dyDescent="0.25">
      <c r="A49" s="60"/>
      <c r="B49" s="62">
        <v>147</v>
      </c>
      <c r="C49" s="70" t="str">
        <f>VLOOKUP(B49,Riders!$A$2:$F$194,6,FALSE)</f>
        <v>Alex, GOUGH</v>
      </c>
      <c r="D49" s="70" t="str">
        <f>VLOOKUP(B49,Riders!$A$2:$F$194,3,FALSE)</f>
        <v>Intervelo p/b Fitzroy Island</v>
      </c>
      <c r="E49" s="62"/>
      <c r="F49" s="62"/>
      <c r="G49" s="62">
        <v>6</v>
      </c>
      <c r="H49" s="62">
        <f>SUM(E49:G49)</f>
        <v>6</v>
      </c>
    </row>
    <row r="50" spans="1:8" s="52" customFormat="1" x14ac:dyDescent="0.25">
      <c r="A50" s="60"/>
      <c r="B50" s="62">
        <v>154</v>
      </c>
      <c r="C50" s="70" t="str">
        <f>VLOOKUP(B50,Riders!$A$2:$F$194,6,FALSE)</f>
        <v>Mitchell, MAYCOCK</v>
      </c>
      <c r="D50" s="70" t="str">
        <f>VLOOKUP(B50,Riders!$A$2:$F$194,3,FALSE)</f>
        <v>McDonalds Downunder</v>
      </c>
      <c r="E50" s="62">
        <v>6</v>
      </c>
      <c r="F50" s="62"/>
      <c r="G50" s="62"/>
      <c r="H50" s="62">
        <f>SUM(E50:G50)</f>
        <v>6</v>
      </c>
    </row>
    <row r="51" spans="1:8" s="52" customFormat="1" x14ac:dyDescent="0.25">
      <c r="A51" s="60"/>
      <c r="B51" s="62">
        <v>42</v>
      </c>
      <c r="C51" s="70" t="str">
        <f>VLOOKUP(B51,Riders!$A$2:$F$194,6,FALSE)</f>
        <v>Dean, MADDEN</v>
      </c>
      <c r="D51" s="70" t="str">
        <f>VLOOKUP(B51,Riders!$A$2:$F$194,3,FALSE)</f>
        <v>Erdinger Alkoholfrei - fiets Apparel Cycling Team</v>
      </c>
      <c r="E51" s="62">
        <v>3</v>
      </c>
      <c r="F51" s="62"/>
      <c r="G51" s="62"/>
      <c r="H51" s="62">
        <f>SUM(E51:G51)</f>
        <v>3</v>
      </c>
    </row>
    <row r="52" spans="1:8" s="52" customFormat="1" x14ac:dyDescent="0.25">
      <c r="A52" s="60"/>
      <c r="B52" s="62">
        <v>70</v>
      </c>
      <c r="C52" s="70" t="str">
        <f>VLOOKUP(B52,Riders!$A$2:$F$194,6,FALSE)</f>
        <v>Josh, PRETE</v>
      </c>
      <c r="D52" s="70" t="str">
        <f>VLOOKUP(B52,Riders!$A$2:$F$194,3,FALSE)</f>
        <v>Cobra9 Intebuild Racing</v>
      </c>
      <c r="E52" s="62"/>
      <c r="F52" s="62"/>
      <c r="G52" s="62">
        <v>3</v>
      </c>
      <c r="H52" s="62">
        <f>SUM(E52:G52)</f>
        <v>3</v>
      </c>
    </row>
    <row r="53" spans="1:8" s="52" customFormat="1" x14ac:dyDescent="0.25">
      <c r="A53" s="60"/>
      <c r="B53" s="62">
        <v>72</v>
      </c>
      <c r="C53" s="70" t="str">
        <f>VLOOKUP(B53,Riders!$A$2:$F$194,6,FALSE)</f>
        <v>Andrew, MACFARLANE</v>
      </c>
      <c r="D53" s="70" t="str">
        <f>VLOOKUP(B53,Riders!$A$2:$F$194,3,FALSE)</f>
        <v>Campos Cycling Team</v>
      </c>
      <c r="E53" s="62">
        <v>3</v>
      </c>
      <c r="F53" s="62"/>
      <c r="G53" s="62"/>
      <c r="H53" s="62">
        <f>SUM(E53:G53)</f>
        <v>3</v>
      </c>
    </row>
    <row r="54" spans="1:8" s="52" customFormat="1" x14ac:dyDescent="0.25">
      <c r="A54" s="60"/>
      <c r="B54" s="62">
        <v>74</v>
      </c>
      <c r="C54" s="70" t="str">
        <f>VLOOKUP(B54,Riders!$A$2:$F$194,6,FALSE)</f>
        <v>Chris, MYATT</v>
      </c>
      <c r="D54" s="70" t="str">
        <f>VLOOKUP(B54,Riders!$A$2:$F$194,3,FALSE)</f>
        <v>Campos Cycling Team</v>
      </c>
      <c r="E54" s="62"/>
      <c r="F54" s="62"/>
      <c r="G54" s="62">
        <v>3</v>
      </c>
      <c r="H54" s="62">
        <f>SUM(E54:G54)</f>
        <v>3</v>
      </c>
    </row>
    <row r="55" spans="1:8" s="52" customFormat="1" x14ac:dyDescent="0.25">
      <c r="A55" s="60"/>
      <c r="B55" s="62">
        <v>94</v>
      </c>
      <c r="C55" s="70" t="str">
        <f>VLOOKUP(B55,Riders!$A$2:$F$194,6,FALSE)</f>
        <v>Mark, LASPINA</v>
      </c>
      <c r="D55" s="70" t="str">
        <f>VLOOKUP(B55,Riders!$A$2:$F$194,3,FALSE)</f>
        <v>QSM Racing</v>
      </c>
      <c r="E55" s="62">
        <v>3</v>
      </c>
      <c r="F55" s="62"/>
      <c r="G55" s="62"/>
      <c r="H55" s="62">
        <f>SUM(E55:G55)</f>
        <v>3</v>
      </c>
    </row>
    <row r="56" spans="1:8" s="52" customFormat="1" x14ac:dyDescent="0.25">
      <c r="A56" s="60"/>
      <c r="B56" s="62">
        <v>99</v>
      </c>
      <c r="C56" s="70" t="str">
        <f>VLOOKUP(B56,Riders!$A$2:$F$194,6,FALSE)</f>
        <v>Mark, RICHARDSON</v>
      </c>
      <c r="D56" s="70" t="str">
        <f>VLOOKUP(B56,Riders!$A$2:$F$194,3,FALSE)</f>
        <v>QSM Racing</v>
      </c>
      <c r="E56" s="62"/>
      <c r="F56" s="62"/>
      <c r="G56" s="62">
        <v>3</v>
      </c>
      <c r="H56" s="62">
        <f>SUM(E56:G56)</f>
        <v>3</v>
      </c>
    </row>
    <row r="57" spans="1:8" s="52" customFormat="1" x14ac:dyDescent="0.25">
      <c r="A57" s="60"/>
      <c r="B57" s="62">
        <v>104</v>
      </c>
      <c r="C57" s="70" t="str">
        <f>VLOOKUP(B57,Riders!$A$2:$F$194,6,FALSE)</f>
        <v>Tom, HODGE</v>
      </c>
      <c r="D57" s="70" t="str">
        <f>VLOOKUP(B57,Riders!$A$2:$F$194,3,FALSE)</f>
        <v>Balmoral Elite Team sponsored by O'Donnel Legal and EPIC Assist</v>
      </c>
      <c r="E57" s="62"/>
      <c r="F57" s="62"/>
      <c r="G57" s="62">
        <v>3</v>
      </c>
      <c r="H57" s="62">
        <f>SUM(E57:G57)</f>
        <v>3</v>
      </c>
    </row>
    <row r="58" spans="1:8" s="52" customFormat="1" x14ac:dyDescent="0.25">
      <c r="A58" s="60"/>
      <c r="B58" s="62">
        <v>155</v>
      </c>
      <c r="C58" s="70" t="str">
        <f>VLOOKUP(B58,Riders!$A$2:$F$194,6,FALSE)</f>
        <v>Brendan, COLE</v>
      </c>
      <c r="D58" s="70" t="str">
        <f>VLOOKUP(B58,Riders!$A$2:$F$194,3,FALSE)</f>
        <v>McDonalds Downunder</v>
      </c>
      <c r="E58" s="62"/>
      <c r="F58" s="62"/>
      <c r="G58" s="62">
        <v>3</v>
      </c>
      <c r="H58" s="62">
        <f>SUM(E58:G58)</f>
        <v>3</v>
      </c>
    </row>
    <row r="59" spans="1:8" s="52" customFormat="1" x14ac:dyDescent="0.25">
      <c r="A59" s="60"/>
      <c r="B59" s="62">
        <v>162</v>
      </c>
      <c r="C59" s="70" t="str">
        <f>VLOOKUP(B59,Riders!$A$2:$F$194,6,FALSE)</f>
        <v>John, FREIBERG</v>
      </c>
      <c r="D59" s="70" t="str">
        <f>VLOOKUP(B59,Riders!$A$2:$F$194,3,FALSE)</f>
        <v>Brisbane Camperland</v>
      </c>
      <c r="E59" s="62">
        <v>3</v>
      </c>
      <c r="F59" s="62"/>
      <c r="G59" s="62"/>
      <c r="H59" s="62">
        <f>SUM(E59:G59)</f>
        <v>3</v>
      </c>
    </row>
    <row r="60" spans="1:8" x14ac:dyDescent="0.25">
      <c r="A60" s="66"/>
      <c r="B60" s="66"/>
      <c r="C60" s="66"/>
      <c r="D60" s="66"/>
      <c r="E60" s="66"/>
      <c r="F60" s="72"/>
      <c r="G60" s="72"/>
      <c r="H60" s="69"/>
    </row>
    <row r="61" spans="1:8" x14ac:dyDescent="0.25">
      <c r="A61" s="3"/>
      <c r="B61" s="3"/>
      <c r="C61" s="3"/>
      <c r="D61" s="3"/>
      <c r="E61" s="3"/>
      <c r="F61" s="3"/>
      <c r="G61" s="3"/>
      <c r="H61" s="2"/>
    </row>
    <row r="62" spans="1:8" x14ac:dyDescent="0.25">
      <c r="A62" s="3"/>
      <c r="B62" s="3"/>
      <c r="C62" s="3"/>
      <c r="D62" s="3"/>
      <c r="E62" s="3"/>
      <c r="F62" s="3"/>
      <c r="G62" s="3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</sheetData>
  <sortState ref="A3:H59">
    <sortCondition descending="1" ref="H3:H59"/>
  </sortState>
  <mergeCells count="1">
    <mergeCell ref="A1:H1"/>
  </mergeCells>
  <pageMargins left="0.25" right="0.25" top="0.75" bottom="0.75" header="0.3" footer="0.3"/>
  <pageSetup paperSize="9" scale="80" orientation="portrait" horizontalDpi="4294967293" verticalDpi="4294967293" r:id="rId1"/>
  <colBreaks count="1" manualBreakCount="1">
    <brk id="7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6.42578125" customWidth="1"/>
    <col min="2" max="2" width="8.7109375" bestFit="1" customWidth="1"/>
    <col min="3" max="3" width="22.42578125" customWidth="1"/>
    <col min="4" max="4" width="60.7109375" customWidth="1"/>
    <col min="5" max="5" width="6.28515625" customWidth="1"/>
    <col min="6" max="6" width="6.28515625" style="52" customWidth="1"/>
    <col min="7" max="7" width="5.85546875" customWidth="1"/>
  </cols>
  <sheetData>
    <row r="1" spans="1:7" ht="18.75" x14ac:dyDescent="0.3">
      <c r="A1" s="81" t="s">
        <v>455</v>
      </c>
      <c r="B1" s="81"/>
      <c r="C1" s="81"/>
      <c r="D1" s="81"/>
      <c r="E1" s="81"/>
      <c r="F1" s="81"/>
      <c r="G1" s="81"/>
    </row>
    <row r="2" spans="1:7" ht="30" customHeight="1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71" t="s">
        <v>452</v>
      </c>
      <c r="F2" s="71" t="s">
        <v>453</v>
      </c>
      <c r="G2" s="71" t="s">
        <v>0</v>
      </c>
    </row>
    <row r="3" spans="1:7" x14ac:dyDescent="0.25">
      <c r="A3" s="60">
        <v>1</v>
      </c>
      <c r="B3" s="62">
        <v>115</v>
      </c>
      <c r="C3" s="70" t="str">
        <f>VLOOKUP(B3,Riders!$A$2:$F$194,6,FALSE)</f>
        <v>Samuel, VOLKERS</v>
      </c>
      <c r="D3" s="70" t="str">
        <f>VLOOKUP(B3,Riders!$A$2:$F$194,3,FALSE)</f>
        <v>Data#3 Cisco p/b Scody</v>
      </c>
      <c r="E3" s="62">
        <v>30</v>
      </c>
      <c r="F3" s="62">
        <v>80</v>
      </c>
      <c r="G3" s="62">
        <f t="shared" ref="G3:G25" si="0">SUM(E3:F3)</f>
        <v>110</v>
      </c>
    </row>
    <row r="4" spans="1:7" x14ac:dyDescent="0.25">
      <c r="A4" s="60">
        <v>2</v>
      </c>
      <c r="B4" s="62">
        <v>158</v>
      </c>
      <c r="C4" s="70" t="str">
        <f>VLOOKUP(B4,Riders!$A$2:$F$194,6,FALSE)</f>
        <v>Troy, HERFOS</v>
      </c>
      <c r="D4" s="70" t="str">
        <f>VLOOKUP(B4,Riders!$A$2:$F$194,3,FALSE)</f>
        <v>McDonalds Downunder</v>
      </c>
      <c r="E4" s="62">
        <v>98</v>
      </c>
      <c r="F4" s="62"/>
      <c r="G4" s="62">
        <f t="shared" si="0"/>
        <v>98</v>
      </c>
    </row>
    <row r="5" spans="1:7" x14ac:dyDescent="0.25">
      <c r="A5" s="60">
        <v>3</v>
      </c>
      <c r="B5" s="62">
        <v>47</v>
      </c>
      <c r="C5" s="70" t="str">
        <f>VLOOKUP(B5,Riders!$A$2:$F$194,6,FALSE)</f>
        <v>Jackson, CARMAN</v>
      </c>
      <c r="D5" s="70" t="str">
        <f>VLOOKUP(B5,Riders!$A$2:$F$194,3,FALSE)</f>
        <v>Erdinger Alkoholfrei - fiets Apparel Cycling Team</v>
      </c>
      <c r="E5" s="62">
        <v>80</v>
      </c>
      <c r="F5" s="62"/>
      <c r="G5" s="62">
        <f t="shared" si="0"/>
        <v>80</v>
      </c>
    </row>
    <row r="6" spans="1:7" x14ac:dyDescent="0.25">
      <c r="A6" s="60">
        <v>3</v>
      </c>
      <c r="B6" s="62">
        <v>12</v>
      </c>
      <c r="C6" s="70" t="str">
        <f>VLOOKUP(B6,Riders!$A$2:$F$194,6,FALSE)</f>
        <v>Tom, COATES</v>
      </c>
      <c r="D6" s="70" t="str">
        <f>VLOOKUP(B6,Riders!$A$2:$F$194,3,FALSE)</f>
        <v>Mipela Geo Solutions Altitude Race Team</v>
      </c>
      <c r="E6" s="62">
        <v>70</v>
      </c>
      <c r="F6" s="62"/>
      <c r="G6" s="62">
        <f t="shared" si="0"/>
        <v>70</v>
      </c>
    </row>
    <row r="7" spans="1:7" s="52" customFormat="1" x14ac:dyDescent="0.25">
      <c r="A7" s="60"/>
      <c r="B7" s="62">
        <v>40</v>
      </c>
      <c r="C7" s="70" t="str">
        <f>VLOOKUP(B7,Riders!$A$2:$F$194,6,FALSE)</f>
        <v>Ryan, CAVANAGH</v>
      </c>
      <c r="D7" s="70" t="str">
        <f>VLOOKUP(B7,Riders!$A$2:$F$194,3,FALSE)</f>
        <v>Giant Rockhampton</v>
      </c>
      <c r="E7" s="62">
        <v>70</v>
      </c>
      <c r="F7" s="62"/>
      <c r="G7" s="62">
        <f t="shared" si="0"/>
        <v>70</v>
      </c>
    </row>
    <row r="8" spans="1:7" x14ac:dyDescent="0.25">
      <c r="A8" s="60">
        <v>5</v>
      </c>
      <c r="B8" s="62">
        <v>121</v>
      </c>
      <c r="C8" s="70" t="str">
        <f>VLOOKUP(B8,Riders!$A$2:$F$194,6,FALSE)</f>
        <v>Sean, TRAINOR</v>
      </c>
      <c r="D8" s="70" t="str">
        <f>VLOOKUP(B8,Riders!$A$2:$F$194,3,FALSE)</f>
        <v>Podium Life p/b Espresso Garage</v>
      </c>
      <c r="E8" s="62">
        <v>68</v>
      </c>
      <c r="F8" s="62"/>
      <c r="G8" s="62">
        <f t="shared" si="0"/>
        <v>68</v>
      </c>
    </row>
    <row r="9" spans="1:7" x14ac:dyDescent="0.25">
      <c r="A9" s="60">
        <v>6</v>
      </c>
      <c r="B9" s="62">
        <v>116</v>
      </c>
      <c r="C9" s="70" t="str">
        <f>VLOOKUP(B9,Riders!$A$2:$F$194,6,FALSE)</f>
        <v>Dylan, NEWBERY</v>
      </c>
      <c r="D9" s="70" t="str">
        <f>VLOOKUP(B9,Riders!$A$2:$F$194,3,FALSE)</f>
        <v>Data#3 Cisco p/b Scody</v>
      </c>
      <c r="E9" s="62">
        <v>38</v>
      </c>
      <c r="F9" s="62">
        <v>20</v>
      </c>
      <c r="G9" s="62">
        <f t="shared" si="0"/>
        <v>58</v>
      </c>
    </row>
    <row r="10" spans="1:7" x14ac:dyDescent="0.25">
      <c r="A10" s="60">
        <v>7</v>
      </c>
      <c r="B10" s="62">
        <v>73</v>
      </c>
      <c r="C10" s="70" t="str">
        <f>VLOOKUP(B10,Riders!$A$2:$F$194,6,FALSE)</f>
        <v>Manolo, ZANELLA</v>
      </c>
      <c r="D10" s="70" t="str">
        <f>VLOOKUP(B10,Riders!$A$2:$F$194,3,FALSE)</f>
        <v>Campos Cycling Team</v>
      </c>
      <c r="E10" s="62">
        <v>40</v>
      </c>
      <c r="F10" s="62"/>
      <c r="G10" s="62">
        <f t="shared" si="0"/>
        <v>40</v>
      </c>
    </row>
    <row r="11" spans="1:7" x14ac:dyDescent="0.25">
      <c r="A11" s="60">
        <v>7</v>
      </c>
      <c r="B11" s="62">
        <v>3</v>
      </c>
      <c r="C11" s="70" t="str">
        <f>VLOOKUP(B11,Riders!$A$2:$F$194,6,FALSE)</f>
        <v>Patrick, KENNEDY</v>
      </c>
      <c r="D11" s="70" t="str">
        <f>VLOOKUP(B11,Riders!$A$2:$F$194,3,FALSE)</f>
        <v>Procella Sports p/b Jumbo Interactive</v>
      </c>
      <c r="E11" s="62"/>
      <c r="F11" s="62">
        <v>40</v>
      </c>
      <c r="G11" s="62">
        <f t="shared" si="0"/>
        <v>40</v>
      </c>
    </row>
    <row r="12" spans="1:7" s="52" customFormat="1" x14ac:dyDescent="0.25">
      <c r="A12" s="60"/>
      <c r="B12" s="62">
        <v>32</v>
      </c>
      <c r="C12" s="70" t="str">
        <f>VLOOKUP(B12,Riders!$A$2:$F$194,6,FALSE)</f>
        <v>Alex, WOHLER</v>
      </c>
      <c r="D12" s="70" t="str">
        <f>VLOOKUP(B12,Riders!$A$2:$F$194,3,FALSE)</f>
        <v>Giant Rockhampton</v>
      </c>
      <c r="E12" s="62">
        <v>38</v>
      </c>
      <c r="F12" s="62"/>
      <c r="G12" s="62">
        <f t="shared" si="0"/>
        <v>38</v>
      </c>
    </row>
    <row r="13" spans="1:7" s="52" customFormat="1" x14ac:dyDescent="0.25">
      <c r="A13" s="60"/>
      <c r="B13" s="62">
        <v>117</v>
      </c>
      <c r="C13" s="70" t="str">
        <f>VLOOKUP(B13,Riders!$A$2:$F$194,6,FALSE)</f>
        <v>Stuart, COWIN</v>
      </c>
      <c r="D13" s="70" t="str">
        <f>VLOOKUP(B13,Riders!$A$2:$F$194,3,FALSE)</f>
        <v>Data#3 Cisco p/b Scody</v>
      </c>
      <c r="E13" s="62"/>
      <c r="F13" s="62">
        <v>38</v>
      </c>
      <c r="G13" s="62">
        <f t="shared" si="0"/>
        <v>38</v>
      </c>
    </row>
    <row r="14" spans="1:7" x14ac:dyDescent="0.25">
      <c r="A14" s="60">
        <v>9</v>
      </c>
      <c r="B14" s="62">
        <v>21</v>
      </c>
      <c r="C14" s="70" t="str">
        <f>VLOOKUP(B14,Riders!$A$2:$F$194,6,FALSE)</f>
        <v>Kyle, MARWOOD</v>
      </c>
      <c r="D14" s="70" t="str">
        <f>VLOOKUP(B14,Riders!$A$2:$F$194,3,FALSE)</f>
        <v>Living Here Cycling Team Powered by Sedgman and Hitachi</v>
      </c>
      <c r="E14" s="62">
        <v>32</v>
      </c>
      <c r="F14" s="62"/>
      <c r="G14" s="62">
        <f t="shared" si="0"/>
        <v>32</v>
      </c>
    </row>
    <row r="15" spans="1:7" x14ac:dyDescent="0.25">
      <c r="A15" s="60">
        <v>10</v>
      </c>
      <c r="B15" s="62">
        <v>156</v>
      </c>
      <c r="C15" s="70" t="str">
        <f>VLOOKUP(B15,Riders!$A$2:$F$194,6,FALSE)</f>
        <v>Sam, MOBBERLEY</v>
      </c>
      <c r="D15" s="70" t="str">
        <f>VLOOKUP(B15,Riders!$A$2:$F$194,3,FALSE)</f>
        <v>McDonalds Downunder</v>
      </c>
      <c r="E15" s="62"/>
      <c r="F15" s="62">
        <v>32</v>
      </c>
      <c r="G15" s="62">
        <f t="shared" si="0"/>
        <v>32</v>
      </c>
    </row>
    <row r="16" spans="1:7" ht="30" x14ac:dyDescent="0.25">
      <c r="A16" s="60">
        <v>11</v>
      </c>
      <c r="B16" s="62">
        <v>274</v>
      </c>
      <c r="C16" s="70" t="str">
        <f>VLOOKUP(B16,Riders!$A$2:$F$194,6,FALSE)</f>
        <v>AYUB, GATHURIMA KINOTI</v>
      </c>
      <c r="D16" s="70" t="str">
        <f>VLOOKUP(B16,Riders!$A$2:$F$194,3,FALSE)</f>
        <v>Kenyan Riders Downunder (Wild Card Team)</v>
      </c>
      <c r="E16" s="62">
        <v>28</v>
      </c>
      <c r="F16" s="62"/>
      <c r="G16" s="62">
        <f t="shared" si="0"/>
        <v>28</v>
      </c>
    </row>
    <row r="17" spans="1:7" x14ac:dyDescent="0.25">
      <c r="A17" s="60">
        <v>12</v>
      </c>
      <c r="B17" s="62">
        <v>280</v>
      </c>
      <c r="C17" s="70" t="str">
        <f>VLOOKUP(B17,Riders!$A$2:$F$194,6,FALSE)</f>
        <v>David, EDWARDS</v>
      </c>
      <c r="D17" s="70" t="str">
        <f>VLOOKUP(B17,Riders!$A$2:$F$194,3,FALSE)</f>
        <v>Balmoral Elite Team sponsored by O'Donnel Legal and EPIC Assist</v>
      </c>
      <c r="E17" s="62">
        <v>20</v>
      </c>
      <c r="F17" s="62"/>
      <c r="G17" s="62">
        <f t="shared" si="0"/>
        <v>20</v>
      </c>
    </row>
    <row r="18" spans="1:7" s="52" customFormat="1" x14ac:dyDescent="0.25">
      <c r="A18" s="60">
        <v>13</v>
      </c>
      <c r="B18" s="62">
        <v>148</v>
      </c>
      <c r="C18" s="70" t="str">
        <f>VLOOKUP(B18,Riders!$A$2:$F$194,6,FALSE)</f>
        <v>William, GEORGESON</v>
      </c>
      <c r="D18" s="70" t="str">
        <f>VLOOKUP(B18,Riders!$A$2:$F$194,3,FALSE)</f>
        <v>Intervelo p/b Fitzroy Island</v>
      </c>
      <c r="E18" s="62">
        <v>12</v>
      </c>
      <c r="F18" s="62"/>
      <c r="G18" s="62">
        <f t="shared" si="0"/>
        <v>12</v>
      </c>
    </row>
    <row r="19" spans="1:7" s="52" customFormat="1" x14ac:dyDescent="0.25">
      <c r="A19" s="60">
        <v>13</v>
      </c>
      <c r="B19" s="62">
        <v>113</v>
      </c>
      <c r="C19" s="70" t="str">
        <f>VLOOKUP(B19,Riders!$A$2:$F$194,6,FALSE)</f>
        <v>Kyle, BRIDGEWOOD</v>
      </c>
      <c r="D19" s="70" t="str">
        <f>VLOOKUP(B19,Riders!$A$2:$F$194,3,FALSE)</f>
        <v>Data#3 Cisco p/b Scody</v>
      </c>
      <c r="E19" s="62">
        <v>12</v>
      </c>
      <c r="F19" s="62"/>
      <c r="G19" s="62">
        <f t="shared" si="0"/>
        <v>12</v>
      </c>
    </row>
    <row r="20" spans="1:7" s="52" customFormat="1" x14ac:dyDescent="0.25">
      <c r="A20" s="60">
        <v>13</v>
      </c>
      <c r="B20" s="62">
        <v>43</v>
      </c>
      <c r="C20" s="70" t="str">
        <f>VLOOKUP(B20,Riders!$A$2:$F$194,6,FALSE)</f>
        <v>Jonathon, NOBLE</v>
      </c>
      <c r="D20" s="70" t="str">
        <f>VLOOKUP(B20,Riders!$A$2:$F$194,3,FALSE)</f>
        <v>Erdinger Alkoholfrei - fiets Apparel Cycling Team</v>
      </c>
      <c r="E20" s="62">
        <v>12</v>
      </c>
      <c r="F20" s="62"/>
      <c r="G20" s="62">
        <f t="shared" si="0"/>
        <v>12</v>
      </c>
    </row>
    <row r="21" spans="1:7" s="52" customFormat="1" x14ac:dyDescent="0.25">
      <c r="A21" s="60">
        <v>13</v>
      </c>
      <c r="B21" s="62">
        <v>127</v>
      </c>
      <c r="C21" s="70" t="str">
        <f>VLOOKUP(B21,Riders!$A$2:$F$194,6,FALSE)</f>
        <v>Aidan, KAMPERS</v>
      </c>
      <c r="D21" s="70" t="str">
        <f>VLOOKUP(B21,Riders!$A$2:$F$194,3,FALSE)</f>
        <v>Podium Life p/b Espresso Garage</v>
      </c>
      <c r="E21" s="62">
        <v>12</v>
      </c>
      <c r="F21" s="62"/>
      <c r="G21" s="62">
        <f t="shared" si="0"/>
        <v>12</v>
      </c>
    </row>
    <row r="22" spans="1:7" s="52" customFormat="1" x14ac:dyDescent="0.25">
      <c r="A22" s="60">
        <v>13</v>
      </c>
      <c r="B22" s="62">
        <v>271</v>
      </c>
      <c r="C22" s="70" t="str">
        <f>VLOOKUP(B22,Riders!$A$2:$F$194,6,FALSE)</f>
        <v>Nicholas, MILLER</v>
      </c>
      <c r="D22" s="70" t="str">
        <f>VLOOKUP(B22,Riders!$A$2:$F$194,3,FALSE)</f>
        <v>Kenyan Riders Downunder (Wild Card Team)</v>
      </c>
      <c r="E22" s="62">
        <v>12</v>
      </c>
      <c r="F22" s="62"/>
      <c r="G22" s="62">
        <f t="shared" si="0"/>
        <v>12</v>
      </c>
    </row>
    <row r="23" spans="1:7" s="52" customFormat="1" x14ac:dyDescent="0.25">
      <c r="A23" s="60">
        <v>13</v>
      </c>
      <c r="B23" s="62">
        <v>101</v>
      </c>
      <c r="C23" s="70" t="str">
        <f>VLOOKUP(B23,Riders!$A$2:$F$194,6,FALSE)</f>
        <v>Correy, EDMED</v>
      </c>
      <c r="D23" s="70" t="str">
        <f>VLOOKUP(B23,Riders!$A$2:$F$194,3,FALSE)</f>
        <v>Balmoral Elite Team sponsored by O'Donnel Legal and EPIC Assist</v>
      </c>
      <c r="E23" s="62">
        <v>12</v>
      </c>
      <c r="F23" s="62"/>
      <c r="G23" s="62">
        <f t="shared" si="0"/>
        <v>12</v>
      </c>
    </row>
    <row r="24" spans="1:7" s="52" customFormat="1" x14ac:dyDescent="0.25">
      <c r="A24" s="60">
        <v>19</v>
      </c>
      <c r="B24" s="62">
        <v>46</v>
      </c>
      <c r="C24" s="70" t="str">
        <f>VLOOKUP(B24,Riders!$A$2:$F$194,6,FALSE)</f>
        <v>Ben, CARMAN</v>
      </c>
      <c r="D24" s="70" t="str">
        <f>VLOOKUP(B24,Riders!$A$2:$F$194,3,FALSE)</f>
        <v>Erdinger Alkoholfrei - fiets Apparel Cycling Team</v>
      </c>
      <c r="E24" s="62">
        <v>8</v>
      </c>
      <c r="F24" s="62"/>
      <c r="G24" s="62">
        <f t="shared" si="0"/>
        <v>8</v>
      </c>
    </row>
    <row r="25" spans="1:7" s="52" customFormat="1" x14ac:dyDescent="0.25">
      <c r="A25" s="60">
        <v>19</v>
      </c>
      <c r="B25" s="62">
        <v>143</v>
      </c>
      <c r="C25" s="70" t="str">
        <f>VLOOKUP(B25,Riders!$A$2:$F$194,6,FALSE)</f>
        <v>Lee, MASTERS</v>
      </c>
      <c r="D25" s="70" t="str">
        <f>VLOOKUP(B25,Riders!$A$2:$F$194,3,FALSE)</f>
        <v>Intervelo p/b Fitzroy Island</v>
      </c>
      <c r="E25" s="62">
        <v>8</v>
      </c>
      <c r="F25" s="62"/>
      <c r="G25" s="62">
        <f t="shared" si="0"/>
        <v>8</v>
      </c>
    </row>
    <row r="26" spans="1:7" x14ac:dyDescent="0.25">
      <c r="B26" s="66"/>
      <c r="C26" s="67"/>
      <c r="D26" s="68"/>
      <c r="G26" s="69"/>
    </row>
    <row r="27" spans="1:7" x14ac:dyDescent="0.25">
      <c r="B27" s="6"/>
      <c r="C27" s="4"/>
      <c r="D27" s="4"/>
      <c r="G27" s="5"/>
    </row>
  </sheetData>
  <sortState ref="B3:G25">
    <sortCondition descending="1" ref="G3:G25"/>
  </sortState>
  <mergeCells count="1">
    <mergeCell ref="A1:G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5.42578125" customWidth="1"/>
    <col min="2" max="2" width="5.140625" style="10" bestFit="1" customWidth="1"/>
    <col min="3" max="3" width="20.140625" bestFit="1" customWidth="1"/>
    <col min="4" max="4" width="59.85546875" bestFit="1" customWidth="1"/>
    <col min="5" max="5" width="6.28515625" customWidth="1"/>
    <col min="6" max="6" width="6.28515625" style="39" customWidth="1"/>
    <col min="7" max="7" width="7.42578125" style="52" customWidth="1"/>
    <col min="8" max="8" width="8.28515625" customWidth="1"/>
  </cols>
  <sheetData>
    <row r="1" spans="1:9" ht="18.75" x14ac:dyDescent="0.3">
      <c r="A1" s="81" t="s">
        <v>456</v>
      </c>
      <c r="B1" s="81"/>
      <c r="C1" s="81"/>
      <c r="D1" s="81"/>
      <c r="E1" s="81"/>
      <c r="F1" s="81"/>
      <c r="G1" s="81"/>
      <c r="H1" s="81"/>
      <c r="I1" s="81"/>
    </row>
    <row r="2" spans="1:9" ht="45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71" t="s">
        <v>408</v>
      </c>
      <c r="F2" s="58" t="s">
        <v>453</v>
      </c>
      <c r="G2" s="58" t="s">
        <v>473</v>
      </c>
      <c r="H2" s="58" t="s">
        <v>474</v>
      </c>
      <c r="I2" s="58" t="s">
        <v>0</v>
      </c>
    </row>
    <row r="3" spans="1:9" x14ac:dyDescent="0.25">
      <c r="A3" s="60"/>
      <c r="B3" s="40">
        <v>116</v>
      </c>
      <c r="C3" s="33" t="s">
        <v>410</v>
      </c>
      <c r="D3" s="33" t="s">
        <v>197</v>
      </c>
      <c r="E3" s="62">
        <v>92</v>
      </c>
      <c r="F3" s="62">
        <v>80</v>
      </c>
      <c r="G3" s="62">
        <v>30</v>
      </c>
      <c r="H3" s="62">
        <v>0</v>
      </c>
      <c r="I3" s="63">
        <v>202</v>
      </c>
    </row>
    <row r="4" spans="1:9" x14ac:dyDescent="0.25">
      <c r="A4" s="60"/>
      <c r="B4" s="40">
        <v>40</v>
      </c>
      <c r="C4" s="33" t="s">
        <v>409</v>
      </c>
      <c r="D4" s="33" t="s">
        <v>191</v>
      </c>
      <c r="E4" s="62">
        <v>134</v>
      </c>
      <c r="F4" s="62">
        <v>0</v>
      </c>
      <c r="G4" s="62">
        <v>0</v>
      </c>
      <c r="H4" s="62">
        <v>0</v>
      </c>
      <c r="I4" s="63">
        <v>134</v>
      </c>
    </row>
    <row r="5" spans="1:9" x14ac:dyDescent="0.25">
      <c r="A5" s="60"/>
      <c r="B5" s="40">
        <v>153</v>
      </c>
      <c r="C5" s="33" t="s">
        <v>348</v>
      </c>
      <c r="D5" s="33" t="s">
        <v>201</v>
      </c>
      <c r="E5" s="62">
        <v>129</v>
      </c>
      <c r="F5" s="62">
        <v>0</v>
      </c>
      <c r="G5" s="62">
        <v>0</v>
      </c>
      <c r="H5" s="62">
        <v>0</v>
      </c>
      <c r="I5" s="63">
        <v>129</v>
      </c>
    </row>
    <row r="6" spans="1:9" x14ac:dyDescent="0.25">
      <c r="A6" s="60"/>
      <c r="B6" s="40">
        <v>161</v>
      </c>
      <c r="C6" s="33" t="s">
        <v>346</v>
      </c>
      <c r="D6" s="33" t="s">
        <v>202</v>
      </c>
      <c r="E6" s="62">
        <v>65</v>
      </c>
      <c r="F6" s="62">
        <v>28</v>
      </c>
      <c r="G6" s="62">
        <v>13</v>
      </c>
      <c r="H6" s="62">
        <v>0</v>
      </c>
      <c r="I6" s="63">
        <v>106</v>
      </c>
    </row>
    <row r="7" spans="1:9" x14ac:dyDescent="0.25">
      <c r="A7" s="60"/>
      <c r="B7" s="40">
        <v>31</v>
      </c>
      <c r="C7" s="33" t="s">
        <v>345</v>
      </c>
      <c r="D7" s="33" t="s">
        <v>191</v>
      </c>
      <c r="E7" s="62">
        <v>100</v>
      </c>
      <c r="F7" s="62">
        <v>0</v>
      </c>
      <c r="G7" s="62">
        <v>0</v>
      </c>
      <c r="H7" s="62">
        <v>0</v>
      </c>
      <c r="I7" s="63">
        <v>100</v>
      </c>
    </row>
    <row r="8" spans="1:9" x14ac:dyDescent="0.25">
      <c r="A8" s="60"/>
      <c r="B8" s="40">
        <v>154</v>
      </c>
      <c r="C8" s="33" t="s">
        <v>349</v>
      </c>
      <c r="D8" s="33" t="s">
        <v>201</v>
      </c>
      <c r="E8" s="62">
        <v>66</v>
      </c>
      <c r="F8" s="62">
        <v>5</v>
      </c>
      <c r="G8" s="62">
        <v>27</v>
      </c>
      <c r="H8" s="62">
        <v>0</v>
      </c>
      <c r="I8" s="63">
        <v>98</v>
      </c>
    </row>
    <row r="9" spans="1:9" x14ac:dyDescent="0.25">
      <c r="A9" s="60"/>
      <c r="B9" s="40">
        <v>170</v>
      </c>
      <c r="C9" s="33" t="s">
        <v>463</v>
      </c>
      <c r="D9" s="33" t="s">
        <v>202</v>
      </c>
      <c r="E9" s="62">
        <v>20</v>
      </c>
      <c r="F9" s="62">
        <v>33</v>
      </c>
      <c r="G9" s="62">
        <v>40</v>
      </c>
      <c r="H9" s="62">
        <v>0</v>
      </c>
      <c r="I9" s="63">
        <v>93</v>
      </c>
    </row>
    <row r="10" spans="1:9" s="52" customFormat="1" x14ac:dyDescent="0.25">
      <c r="A10" s="60"/>
      <c r="B10" s="40">
        <v>43</v>
      </c>
      <c r="C10" s="33" t="s">
        <v>361</v>
      </c>
      <c r="D10" s="33" t="s">
        <v>192</v>
      </c>
      <c r="E10" s="62">
        <v>55</v>
      </c>
      <c r="F10" s="62">
        <v>5</v>
      </c>
      <c r="G10" s="62">
        <v>24</v>
      </c>
      <c r="H10" s="62">
        <v>0</v>
      </c>
      <c r="I10" s="63">
        <v>84</v>
      </c>
    </row>
    <row r="11" spans="1:9" s="52" customFormat="1" x14ac:dyDescent="0.25">
      <c r="A11" s="60"/>
      <c r="B11" s="40">
        <v>46</v>
      </c>
      <c r="C11" s="33" t="s">
        <v>142</v>
      </c>
      <c r="D11" s="33" t="s">
        <v>192</v>
      </c>
      <c r="E11" s="62">
        <v>76</v>
      </c>
      <c r="F11" s="62">
        <v>0</v>
      </c>
      <c r="G11" s="62">
        <v>0</v>
      </c>
      <c r="H11" s="62">
        <v>0</v>
      </c>
      <c r="I11" s="63">
        <v>76</v>
      </c>
    </row>
    <row r="12" spans="1:9" s="52" customFormat="1" x14ac:dyDescent="0.25">
      <c r="A12" s="60"/>
      <c r="B12" s="40">
        <v>3</v>
      </c>
      <c r="C12" s="33" t="s">
        <v>165</v>
      </c>
      <c r="D12" s="33" t="s">
        <v>188</v>
      </c>
      <c r="E12" s="62">
        <v>43</v>
      </c>
      <c r="F12" s="62">
        <v>30</v>
      </c>
      <c r="G12" s="62">
        <v>2</v>
      </c>
      <c r="H12" s="62">
        <v>0</v>
      </c>
      <c r="I12" s="63">
        <v>75</v>
      </c>
    </row>
    <row r="13" spans="1:9" s="52" customFormat="1" x14ac:dyDescent="0.25">
      <c r="A13" s="60"/>
      <c r="B13" s="40">
        <v>127</v>
      </c>
      <c r="C13" s="33" t="s">
        <v>362</v>
      </c>
      <c r="D13" s="33" t="s">
        <v>198</v>
      </c>
      <c r="E13" s="62">
        <v>17</v>
      </c>
      <c r="F13" s="62">
        <v>5</v>
      </c>
      <c r="G13" s="62">
        <v>50</v>
      </c>
      <c r="H13" s="62">
        <v>0</v>
      </c>
      <c r="I13" s="63">
        <v>72</v>
      </c>
    </row>
    <row r="14" spans="1:9" s="52" customFormat="1" x14ac:dyDescent="0.25">
      <c r="A14" s="60"/>
      <c r="B14" s="40">
        <v>126</v>
      </c>
      <c r="C14" s="33" t="s">
        <v>355</v>
      </c>
      <c r="D14" s="33" t="s">
        <v>198</v>
      </c>
      <c r="E14" s="62">
        <v>71</v>
      </c>
      <c r="F14" s="62">
        <v>0</v>
      </c>
      <c r="G14" s="62">
        <v>0</v>
      </c>
      <c r="H14" s="62">
        <v>0</v>
      </c>
      <c r="I14" s="63">
        <v>71</v>
      </c>
    </row>
    <row r="15" spans="1:9" s="52" customFormat="1" x14ac:dyDescent="0.25">
      <c r="A15" s="60"/>
      <c r="B15" s="40">
        <v>156</v>
      </c>
      <c r="C15" s="33" t="s">
        <v>462</v>
      </c>
      <c r="D15" s="33" t="s">
        <v>201</v>
      </c>
      <c r="E15" s="62">
        <v>18</v>
      </c>
      <c r="F15" s="62">
        <v>50</v>
      </c>
      <c r="G15" s="62">
        <v>2</v>
      </c>
      <c r="H15" s="62">
        <v>0</v>
      </c>
      <c r="I15" s="63">
        <v>70</v>
      </c>
    </row>
    <row r="16" spans="1:9" s="52" customFormat="1" x14ac:dyDescent="0.25">
      <c r="A16" s="60"/>
      <c r="B16" s="40">
        <v>104</v>
      </c>
      <c r="C16" s="33" t="s">
        <v>359</v>
      </c>
      <c r="D16" s="33" t="s">
        <v>342</v>
      </c>
      <c r="E16" s="62">
        <v>22</v>
      </c>
      <c r="F16" s="62">
        <v>20</v>
      </c>
      <c r="G16" s="62">
        <v>28</v>
      </c>
      <c r="H16" s="62">
        <v>0</v>
      </c>
      <c r="I16" s="63">
        <v>70</v>
      </c>
    </row>
    <row r="17" spans="1:9" s="52" customFormat="1" x14ac:dyDescent="0.25">
      <c r="A17" s="60"/>
      <c r="B17" s="40">
        <v>146</v>
      </c>
      <c r="C17" s="33" t="s">
        <v>357</v>
      </c>
      <c r="D17" s="33" t="s">
        <v>200</v>
      </c>
      <c r="E17" s="62">
        <v>32</v>
      </c>
      <c r="F17" s="62">
        <v>5</v>
      </c>
      <c r="G17" s="62">
        <v>25</v>
      </c>
      <c r="H17" s="62">
        <v>0</v>
      </c>
      <c r="I17" s="63">
        <v>62</v>
      </c>
    </row>
    <row r="18" spans="1:9" x14ac:dyDescent="0.25">
      <c r="A18" s="60"/>
      <c r="B18" s="40">
        <v>1</v>
      </c>
      <c r="C18" s="33" t="s">
        <v>146</v>
      </c>
      <c r="D18" s="33" t="s">
        <v>188</v>
      </c>
      <c r="E18" s="62">
        <v>38</v>
      </c>
      <c r="F18" s="62">
        <v>5</v>
      </c>
      <c r="G18" s="62">
        <v>17</v>
      </c>
      <c r="H18" s="62">
        <v>0</v>
      </c>
      <c r="I18" s="63">
        <v>60</v>
      </c>
    </row>
    <row r="19" spans="1:9" x14ac:dyDescent="0.25">
      <c r="A19" s="60"/>
      <c r="B19" s="40">
        <v>103</v>
      </c>
      <c r="C19" s="33" t="s">
        <v>356</v>
      </c>
      <c r="D19" s="33" t="s">
        <v>342</v>
      </c>
      <c r="E19" s="62">
        <v>32</v>
      </c>
      <c r="F19" s="62">
        <v>5</v>
      </c>
      <c r="G19" s="62">
        <v>0</v>
      </c>
      <c r="H19" s="62">
        <v>22</v>
      </c>
      <c r="I19" s="63">
        <v>59</v>
      </c>
    </row>
    <row r="20" spans="1:9" x14ac:dyDescent="0.25">
      <c r="A20" s="60"/>
      <c r="B20" s="40">
        <v>151</v>
      </c>
      <c r="C20" s="33" t="s">
        <v>152</v>
      </c>
      <c r="D20" s="33" t="s">
        <v>201</v>
      </c>
      <c r="E20" s="62">
        <v>50</v>
      </c>
      <c r="F20" s="62">
        <v>5</v>
      </c>
      <c r="G20" s="62">
        <v>2</v>
      </c>
      <c r="H20" s="62">
        <v>0</v>
      </c>
      <c r="I20" s="63">
        <v>57</v>
      </c>
    </row>
    <row r="21" spans="1:9" x14ac:dyDescent="0.25">
      <c r="A21" s="60"/>
      <c r="B21" s="40">
        <v>163</v>
      </c>
      <c r="C21" s="33" t="s">
        <v>363</v>
      </c>
      <c r="D21" s="33" t="s">
        <v>202</v>
      </c>
      <c r="E21" s="62">
        <v>43</v>
      </c>
      <c r="F21" s="62">
        <v>5</v>
      </c>
      <c r="G21" s="62">
        <v>2</v>
      </c>
      <c r="H21" s="62">
        <v>0</v>
      </c>
      <c r="I21" s="63">
        <v>50</v>
      </c>
    </row>
    <row r="22" spans="1:9" x14ac:dyDescent="0.25">
      <c r="A22" s="60"/>
      <c r="B22" s="40">
        <v>15</v>
      </c>
      <c r="C22" s="33" t="s">
        <v>429</v>
      </c>
      <c r="D22" s="33" t="s">
        <v>189</v>
      </c>
      <c r="E22" s="62">
        <v>0</v>
      </c>
      <c r="F22" s="62">
        <v>27</v>
      </c>
      <c r="G22" s="62">
        <v>21</v>
      </c>
      <c r="H22" s="62">
        <v>0</v>
      </c>
      <c r="I22" s="63">
        <v>48</v>
      </c>
    </row>
    <row r="23" spans="1:9" x14ac:dyDescent="0.25">
      <c r="A23" s="60"/>
      <c r="B23" s="40">
        <v>110</v>
      </c>
      <c r="C23" s="33" t="s">
        <v>358</v>
      </c>
      <c r="D23" s="33" t="s">
        <v>342</v>
      </c>
      <c r="E23" s="62">
        <v>23</v>
      </c>
      <c r="F23" s="62">
        <v>22</v>
      </c>
      <c r="G23" s="62">
        <v>2</v>
      </c>
      <c r="H23" s="62">
        <v>0</v>
      </c>
      <c r="I23" s="63">
        <v>47</v>
      </c>
    </row>
    <row r="24" spans="1:9" x14ac:dyDescent="0.25">
      <c r="A24" s="60"/>
      <c r="B24" s="40">
        <v>71</v>
      </c>
      <c r="C24" s="33" t="s">
        <v>137</v>
      </c>
      <c r="D24" s="33" t="s">
        <v>94</v>
      </c>
      <c r="E24" s="62">
        <v>44</v>
      </c>
      <c r="F24" s="62">
        <v>0</v>
      </c>
      <c r="G24" s="62">
        <v>0</v>
      </c>
      <c r="H24" s="62">
        <v>0</v>
      </c>
      <c r="I24" s="63">
        <v>44</v>
      </c>
    </row>
    <row r="25" spans="1:9" x14ac:dyDescent="0.25">
      <c r="A25" s="60"/>
      <c r="B25" s="40">
        <v>4</v>
      </c>
      <c r="C25" s="33" t="s">
        <v>352</v>
      </c>
      <c r="D25" s="33" t="s">
        <v>188</v>
      </c>
      <c r="E25" s="62">
        <v>42</v>
      </c>
      <c r="F25" s="62">
        <v>0</v>
      </c>
      <c r="G25" s="62">
        <v>0</v>
      </c>
      <c r="H25" s="62">
        <v>0</v>
      </c>
      <c r="I25" s="63">
        <v>42</v>
      </c>
    </row>
    <row r="26" spans="1:9" x14ac:dyDescent="0.25">
      <c r="A26" s="60"/>
      <c r="B26" s="40">
        <v>23</v>
      </c>
      <c r="C26" s="33" t="s">
        <v>153</v>
      </c>
      <c r="D26" s="33" t="s">
        <v>190</v>
      </c>
      <c r="E26" s="62">
        <v>41</v>
      </c>
      <c r="F26" s="62">
        <v>0</v>
      </c>
      <c r="G26" s="62">
        <v>0</v>
      </c>
      <c r="H26" s="62">
        <v>0</v>
      </c>
      <c r="I26" s="63">
        <v>41</v>
      </c>
    </row>
    <row r="27" spans="1:9" x14ac:dyDescent="0.25">
      <c r="A27" s="60"/>
      <c r="B27" s="40">
        <v>2</v>
      </c>
      <c r="C27" s="33" t="s">
        <v>149</v>
      </c>
      <c r="D27" s="33" t="s">
        <v>188</v>
      </c>
      <c r="E27" s="62">
        <v>36</v>
      </c>
      <c r="F27" s="62">
        <v>0</v>
      </c>
      <c r="G27" s="62">
        <v>0</v>
      </c>
      <c r="H27" s="62">
        <v>0</v>
      </c>
      <c r="I27" s="63">
        <v>36</v>
      </c>
    </row>
    <row r="28" spans="1:9" x14ac:dyDescent="0.25">
      <c r="A28" s="60"/>
      <c r="B28" s="40">
        <v>106</v>
      </c>
      <c r="C28" s="33" t="s">
        <v>467</v>
      </c>
      <c r="D28" s="33" t="s">
        <v>342</v>
      </c>
      <c r="E28" s="62">
        <v>12</v>
      </c>
      <c r="F28" s="62">
        <v>5</v>
      </c>
      <c r="G28" s="62">
        <v>0</v>
      </c>
      <c r="H28" s="62">
        <v>17</v>
      </c>
      <c r="I28" s="63">
        <v>34</v>
      </c>
    </row>
    <row r="29" spans="1:9" x14ac:dyDescent="0.25">
      <c r="A29" s="60"/>
      <c r="B29" s="40">
        <v>10</v>
      </c>
      <c r="C29" s="33" t="s">
        <v>465</v>
      </c>
      <c r="D29" s="33" t="s">
        <v>188</v>
      </c>
      <c r="E29" s="62">
        <v>1</v>
      </c>
      <c r="F29" s="62">
        <v>26</v>
      </c>
      <c r="G29" s="62">
        <v>2</v>
      </c>
      <c r="H29" s="62">
        <v>0</v>
      </c>
      <c r="I29" s="63">
        <v>29</v>
      </c>
    </row>
    <row r="30" spans="1:9" x14ac:dyDescent="0.25">
      <c r="A30" s="60"/>
      <c r="B30" s="40">
        <v>166</v>
      </c>
      <c r="C30" s="33" t="s">
        <v>466</v>
      </c>
      <c r="D30" s="33" t="s">
        <v>202</v>
      </c>
      <c r="E30" s="62">
        <v>19</v>
      </c>
      <c r="F30" s="62">
        <v>5</v>
      </c>
      <c r="G30" s="62">
        <v>2</v>
      </c>
      <c r="H30" s="62">
        <v>0</v>
      </c>
      <c r="I30" s="63">
        <v>26</v>
      </c>
    </row>
    <row r="31" spans="1:9" x14ac:dyDescent="0.25">
      <c r="A31" s="60"/>
      <c r="B31" s="40">
        <v>97</v>
      </c>
      <c r="C31" s="33" t="s">
        <v>154</v>
      </c>
      <c r="D31" s="33" t="s">
        <v>196</v>
      </c>
      <c r="E31" s="62">
        <v>25</v>
      </c>
      <c r="F31" s="62">
        <v>0</v>
      </c>
      <c r="G31" s="62">
        <v>0</v>
      </c>
      <c r="H31" s="62">
        <v>0</v>
      </c>
      <c r="I31" s="63">
        <v>25</v>
      </c>
    </row>
    <row r="32" spans="1:9" x14ac:dyDescent="0.25">
      <c r="A32" s="60"/>
      <c r="B32" s="40">
        <v>148</v>
      </c>
      <c r="C32" s="33" t="s">
        <v>366</v>
      </c>
      <c r="D32" s="33" t="s">
        <v>200</v>
      </c>
      <c r="E32" s="62">
        <v>14</v>
      </c>
      <c r="F32" s="62">
        <v>5</v>
      </c>
      <c r="G32" s="62">
        <v>0</v>
      </c>
      <c r="H32" s="62">
        <v>0</v>
      </c>
      <c r="I32" s="63">
        <v>19</v>
      </c>
    </row>
    <row r="33" spans="1:9" x14ac:dyDescent="0.25">
      <c r="A33" s="60"/>
      <c r="B33" s="40">
        <v>18</v>
      </c>
      <c r="C33" s="33" t="s">
        <v>416</v>
      </c>
      <c r="D33" s="33" t="s">
        <v>189</v>
      </c>
      <c r="E33" s="62">
        <v>7</v>
      </c>
      <c r="F33" s="62">
        <v>5</v>
      </c>
      <c r="G33" s="62">
        <v>0</v>
      </c>
      <c r="H33" s="62">
        <v>5</v>
      </c>
      <c r="I33" s="63">
        <v>17</v>
      </c>
    </row>
    <row r="34" spans="1:9" x14ac:dyDescent="0.25">
      <c r="A34" s="60"/>
      <c r="B34" s="40">
        <v>16</v>
      </c>
      <c r="C34" s="33" t="s">
        <v>415</v>
      </c>
      <c r="D34" s="33" t="s">
        <v>189</v>
      </c>
      <c r="E34" s="62">
        <v>7</v>
      </c>
      <c r="F34" s="62">
        <v>5</v>
      </c>
      <c r="G34" s="62">
        <v>0</v>
      </c>
      <c r="H34" s="62">
        <v>2</v>
      </c>
      <c r="I34" s="63">
        <v>14</v>
      </c>
    </row>
    <row r="35" spans="1:9" s="52" customFormat="1" x14ac:dyDescent="0.25">
      <c r="A35" s="60"/>
      <c r="B35" s="40">
        <v>6</v>
      </c>
      <c r="C35" s="33" t="s">
        <v>413</v>
      </c>
      <c r="D35" s="33" t="s">
        <v>188</v>
      </c>
      <c r="E35" s="62">
        <v>7</v>
      </c>
      <c r="F35" s="62">
        <v>5</v>
      </c>
      <c r="G35" s="62">
        <v>0</v>
      </c>
      <c r="H35" s="62">
        <v>0</v>
      </c>
      <c r="I35" s="63">
        <v>12</v>
      </c>
    </row>
    <row r="36" spans="1:9" s="52" customFormat="1" x14ac:dyDescent="0.25">
      <c r="A36" s="60"/>
      <c r="B36" s="40">
        <v>39</v>
      </c>
      <c r="C36" s="33" t="s">
        <v>471</v>
      </c>
      <c r="D36" s="33" t="s">
        <v>191</v>
      </c>
      <c r="E36" s="62">
        <v>3</v>
      </c>
      <c r="F36" s="62">
        <v>5</v>
      </c>
      <c r="G36" s="62">
        <v>0</v>
      </c>
      <c r="H36" s="62">
        <v>0</v>
      </c>
      <c r="I36" s="63">
        <v>8</v>
      </c>
    </row>
    <row r="37" spans="1:9" s="52" customFormat="1" x14ac:dyDescent="0.25">
      <c r="A37" s="60"/>
      <c r="B37" s="40">
        <v>122</v>
      </c>
      <c r="C37" s="33" t="s">
        <v>150</v>
      </c>
      <c r="D37" s="33" t="s">
        <v>198</v>
      </c>
      <c r="E37" s="62">
        <v>7</v>
      </c>
      <c r="F37" s="62">
        <v>0</v>
      </c>
      <c r="G37" s="62">
        <v>0</v>
      </c>
      <c r="H37" s="62">
        <v>0</v>
      </c>
      <c r="I37" s="63">
        <v>7</v>
      </c>
    </row>
    <row r="38" spans="1:9" s="52" customFormat="1" x14ac:dyDescent="0.25">
      <c r="A38" s="60"/>
      <c r="B38" s="40">
        <v>42</v>
      </c>
      <c r="C38" s="33" t="s">
        <v>147</v>
      </c>
      <c r="D38" s="33" t="s">
        <v>192</v>
      </c>
      <c r="E38" s="62">
        <v>7</v>
      </c>
      <c r="F38" s="62">
        <v>0</v>
      </c>
      <c r="G38" s="62">
        <v>0</v>
      </c>
      <c r="H38" s="62">
        <v>0</v>
      </c>
      <c r="I38" s="63">
        <v>7</v>
      </c>
    </row>
    <row r="39" spans="1:9" s="52" customFormat="1" x14ac:dyDescent="0.25">
      <c r="A39" s="60"/>
      <c r="B39" s="40">
        <v>47</v>
      </c>
      <c r="C39" s="33" t="s">
        <v>166</v>
      </c>
      <c r="D39" s="33" t="s">
        <v>192</v>
      </c>
      <c r="E39" s="62">
        <v>7</v>
      </c>
      <c r="F39" s="62">
        <v>0</v>
      </c>
      <c r="G39" s="62">
        <v>0</v>
      </c>
      <c r="H39" s="62">
        <v>0</v>
      </c>
      <c r="I39" s="63">
        <v>7</v>
      </c>
    </row>
    <row r="40" spans="1:9" s="52" customFormat="1" x14ac:dyDescent="0.25">
      <c r="A40" s="60"/>
      <c r="B40" s="40">
        <v>41</v>
      </c>
      <c r="C40" s="33" t="s">
        <v>419</v>
      </c>
      <c r="D40" s="33" t="s">
        <v>192</v>
      </c>
      <c r="E40" s="62">
        <v>7</v>
      </c>
      <c r="F40" s="62">
        <v>0</v>
      </c>
      <c r="G40" s="62">
        <v>0</v>
      </c>
      <c r="H40" s="62">
        <v>0</v>
      </c>
      <c r="I40" s="63">
        <v>7</v>
      </c>
    </row>
  </sheetData>
  <sortState ref="B3:I34">
    <sortCondition descending="1" ref="I3:I34"/>
  </sortState>
  <mergeCells count="1">
    <mergeCell ref="A1:I1"/>
  </mergeCells>
  <pageMargins left="0.25" right="0.25" top="0.75" bottom="0.75" header="0.3" footer="0.3"/>
  <pageSetup paperSize="9" scale="77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5.5703125" style="1" customWidth="1"/>
    <col min="2" max="2" width="5.140625" style="10" bestFit="1" customWidth="1"/>
    <col min="3" max="3" width="18.7109375" customWidth="1"/>
    <col min="4" max="4" width="59.85546875" bestFit="1" customWidth="1"/>
    <col min="5" max="5" width="7.5703125" customWidth="1"/>
    <col min="6" max="6" width="7.5703125" style="39" customWidth="1"/>
    <col min="7" max="7" width="7.5703125" style="52" customWidth="1"/>
    <col min="8" max="8" width="7.5703125" customWidth="1"/>
    <col min="9" max="9" width="5.85546875" customWidth="1"/>
  </cols>
  <sheetData>
    <row r="1" spans="1:9" ht="18.75" x14ac:dyDescent="0.3">
      <c r="A1" s="81" t="s">
        <v>457</v>
      </c>
      <c r="B1" s="81"/>
      <c r="C1" s="81"/>
      <c r="D1" s="81"/>
      <c r="E1" s="81"/>
      <c r="F1" s="81"/>
      <c r="G1" s="81"/>
      <c r="H1" s="81"/>
      <c r="I1" s="81"/>
    </row>
    <row r="2" spans="1:9" ht="30" customHeight="1" x14ac:dyDescent="0.25">
      <c r="A2" s="58" t="s">
        <v>317</v>
      </c>
      <c r="B2" s="58" t="s">
        <v>320</v>
      </c>
      <c r="C2" s="58" t="s">
        <v>315</v>
      </c>
      <c r="D2" s="58" t="s">
        <v>2</v>
      </c>
      <c r="E2" s="58" t="s">
        <v>408</v>
      </c>
      <c r="F2" s="58" t="s">
        <v>453</v>
      </c>
      <c r="G2" s="58" t="s">
        <v>473</v>
      </c>
      <c r="H2" s="58" t="s">
        <v>474</v>
      </c>
      <c r="I2" s="58" t="s">
        <v>0</v>
      </c>
    </row>
    <row r="3" spans="1:9" x14ac:dyDescent="0.25">
      <c r="A3" s="60"/>
      <c r="B3" s="40">
        <v>101</v>
      </c>
      <c r="C3" s="33" t="s">
        <v>347</v>
      </c>
      <c r="D3" s="33" t="s">
        <v>342</v>
      </c>
      <c r="E3" s="63">
        <v>132</v>
      </c>
      <c r="F3" s="62">
        <v>38</v>
      </c>
      <c r="G3" s="62">
        <v>2</v>
      </c>
      <c r="H3" s="62">
        <v>0</v>
      </c>
      <c r="I3" s="63">
        <v>172</v>
      </c>
    </row>
    <row r="4" spans="1:9" x14ac:dyDescent="0.25">
      <c r="A4" s="60"/>
      <c r="B4" s="40">
        <v>81</v>
      </c>
      <c r="C4" s="33" t="s">
        <v>351</v>
      </c>
      <c r="D4" s="33" t="s">
        <v>195</v>
      </c>
      <c r="E4" s="63">
        <v>107</v>
      </c>
      <c r="F4" s="62">
        <v>5</v>
      </c>
      <c r="G4" s="62">
        <v>26</v>
      </c>
      <c r="H4" s="62">
        <v>0</v>
      </c>
      <c r="I4" s="63">
        <v>138</v>
      </c>
    </row>
    <row r="5" spans="1:9" x14ac:dyDescent="0.25">
      <c r="A5" s="60"/>
      <c r="B5" s="40">
        <v>44</v>
      </c>
      <c r="C5" s="33" t="s">
        <v>350</v>
      </c>
      <c r="D5" s="33" t="s">
        <v>192</v>
      </c>
      <c r="E5" s="63">
        <v>104</v>
      </c>
      <c r="F5" s="62">
        <v>5</v>
      </c>
      <c r="G5" s="62">
        <v>20</v>
      </c>
      <c r="H5" s="62">
        <v>0</v>
      </c>
      <c r="I5" s="63">
        <v>129</v>
      </c>
    </row>
    <row r="6" spans="1:9" x14ac:dyDescent="0.25">
      <c r="A6" s="60"/>
      <c r="B6" s="40">
        <v>51</v>
      </c>
      <c r="C6" s="33" t="s">
        <v>354</v>
      </c>
      <c r="D6" s="33" t="s">
        <v>193</v>
      </c>
      <c r="E6" s="63">
        <v>62</v>
      </c>
      <c r="F6" s="62">
        <v>17</v>
      </c>
      <c r="G6" s="62">
        <v>0</v>
      </c>
      <c r="H6" s="62">
        <v>18</v>
      </c>
      <c r="I6" s="63">
        <v>97</v>
      </c>
    </row>
    <row r="7" spans="1:9" x14ac:dyDescent="0.25">
      <c r="A7" s="60"/>
      <c r="B7" s="40">
        <v>56</v>
      </c>
      <c r="C7" s="33" t="s">
        <v>353</v>
      </c>
      <c r="D7" s="33" t="s">
        <v>193</v>
      </c>
      <c r="E7" s="63">
        <v>67</v>
      </c>
      <c r="F7" s="62">
        <v>18</v>
      </c>
      <c r="G7" s="62">
        <v>2</v>
      </c>
      <c r="H7" s="62">
        <v>0</v>
      </c>
      <c r="I7" s="63">
        <v>87</v>
      </c>
    </row>
    <row r="8" spans="1:9" x14ac:dyDescent="0.25">
      <c r="A8" s="60"/>
      <c r="B8" s="40">
        <v>133</v>
      </c>
      <c r="C8" s="33" t="s">
        <v>364</v>
      </c>
      <c r="D8" s="33" t="s">
        <v>199</v>
      </c>
      <c r="E8" s="63">
        <v>50</v>
      </c>
      <c r="F8" s="62">
        <v>19</v>
      </c>
      <c r="G8" s="62">
        <v>0</v>
      </c>
      <c r="H8" s="62">
        <v>0</v>
      </c>
      <c r="I8" s="63">
        <v>69</v>
      </c>
    </row>
    <row r="9" spans="1:9" x14ac:dyDescent="0.25">
      <c r="A9" s="60"/>
      <c r="B9" s="40">
        <v>117</v>
      </c>
      <c r="C9" s="33" t="s">
        <v>139</v>
      </c>
      <c r="D9" s="33" t="s">
        <v>197</v>
      </c>
      <c r="E9" s="63">
        <v>50</v>
      </c>
      <c r="F9" s="62">
        <v>0</v>
      </c>
      <c r="G9" s="62">
        <v>0</v>
      </c>
      <c r="H9" s="62">
        <v>0</v>
      </c>
      <c r="I9" s="63">
        <v>50</v>
      </c>
    </row>
    <row r="10" spans="1:9" x14ac:dyDescent="0.25">
      <c r="A10" s="60"/>
      <c r="B10" s="40">
        <v>123</v>
      </c>
      <c r="C10" s="33" t="s">
        <v>464</v>
      </c>
      <c r="D10" s="33" t="s">
        <v>198</v>
      </c>
      <c r="E10" s="63">
        <v>15</v>
      </c>
      <c r="F10" s="62">
        <v>31</v>
      </c>
      <c r="G10" s="62">
        <v>2</v>
      </c>
      <c r="H10" s="62">
        <v>0</v>
      </c>
      <c r="I10" s="63">
        <v>48</v>
      </c>
    </row>
    <row r="11" spans="1:9" x14ac:dyDescent="0.25">
      <c r="A11" s="60"/>
      <c r="B11" s="40">
        <v>17</v>
      </c>
      <c r="C11" s="33" t="s">
        <v>360</v>
      </c>
      <c r="D11" s="33" t="s">
        <v>189</v>
      </c>
      <c r="E11" s="63">
        <v>28</v>
      </c>
      <c r="F11" s="62">
        <v>5</v>
      </c>
      <c r="G11" s="62">
        <v>11</v>
      </c>
      <c r="H11" s="62">
        <v>0</v>
      </c>
      <c r="I11" s="63">
        <v>44</v>
      </c>
    </row>
    <row r="12" spans="1:9" x14ac:dyDescent="0.25">
      <c r="A12" s="60"/>
      <c r="B12" s="40">
        <v>22</v>
      </c>
      <c r="C12" s="33" t="s">
        <v>148</v>
      </c>
      <c r="D12" s="33" t="s">
        <v>190</v>
      </c>
      <c r="E12" s="63">
        <v>6</v>
      </c>
      <c r="F12" s="62">
        <v>35</v>
      </c>
      <c r="G12" s="62">
        <v>0</v>
      </c>
      <c r="H12" s="62">
        <v>1</v>
      </c>
      <c r="I12" s="63">
        <v>42</v>
      </c>
    </row>
    <row r="13" spans="1:9" x14ac:dyDescent="0.25">
      <c r="A13" s="60"/>
      <c r="B13" s="40">
        <v>95</v>
      </c>
      <c r="C13" s="33" t="s">
        <v>412</v>
      </c>
      <c r="D13" s="33" t="s">
        <v>196</v>
      </c>
      <c r="E13" s="63">
        <v>20</v>
      </c>
      <c r="F13" s="62">
        <v>5</v>
      </c>
      <c r="G13" s="62">
        <v>0</v>
      </c>
      <c r="H13" s="62">
        <v>11</v>
      </c>
      <c r="I13" s="63">
        <v>36</v>
      </c>
    </row>
    <row r="14" spans="1:9" x14ac:dyDescent="0.25">
      <c r="A14" s="60"/>
      <c r="B14" s="40">
        <v>63</v>
      </c>
      <c r="C14" s="33" t="s">
        <v>143</v>
      </c>
      <c r="D14" s="33" t="s">
        <v>194</v>
      </c>
      <c r="E14" s="63">
        <v>25</v>
      </c>
      <c r="F14" s="62">
        <v>5</v>
      </c>
      <c r="G14" s="62">
        <v>0</v>
      </c>
      <c r="H14" s="62">
        <v>1</v>
      </c>
      <c r="I14" s="63">
        <v>31</v>
      </c>
    </row>
    <row r="15" spans="1:9" x14ac:dyDescent="0.25">
      <c r="A15" s="60"/>
      <c r="B15" s="40">
        <v>94</v>
      </c>
      <c r="C15" s="33" t="s">
        <v>140</v>
      </c>
      <c r="D15" s="33" t="s">
        <v>196</v>
      </c>
      <c r="E15" s="63">
        <v>30</v>
      </c>
      <c r="F15" s="62">
        <v>0</v>
      </c>
      <c r="G15" s="62">
        <v>0</v>
      </c>
      <c r="H15" s="62">
        <v>0</v>
      </c>
      <c r="I15" s="63">
        <v>30</v>
      </c>
    </row>
    <row r="16" spans="1:9" x14ac:dyDescent="0.25">
      <c r="A16" s="60"/>
      <c r="B16" s="40">
        <v>54</v>
      </c>
      <c r="C16" s="33" t="s">
        <v>370</v>
      </c>
      <c r="D16" s="33" t="s">
        <v>193</v>
      </c>
      <c r="E16" s="63">
        <v>13</v>
      </c>
      <c r="F16" s="62">
        <v>5</v>
      </c>
      <c r="G16" s="62">
        <v>0</v>
      </c>
      <c r="H16" s="62">
        <v>12</v>
      </c>
      <c r="I16" s="63">
        <v>30</v>
      </c>
    </row>
    <row r="17" spans="1:9" x14ac:dyDescent="0.25">
      <c r="A17" s="60"/>
      <c r="B17" s="40">
        <v>96</v>
      </c>
      <c r="C17" s="33" t="s">
        <v>372</v>
      </c>
      <c r="D17" s="33" t="s">
        <v>196</v>
      </c>
      <c r="E17" s="63">
        <v>8</v>
      </c>
      <c r="F17" s="62">
        <v>5</v>
      </c>
      <c r="G17" s="62">
        <v>0</v>
      </c>
      <c r="H17" s="62">
        <v>14</v>
      </c>
      <c r="I17" s="63">
        <v>27</v>
      </c>
    </row>
    <row r="18" spans="1:9" x14ac:dyDescent="0.25">
      <c r="A18" s="60"/>
      <c r="B18" s="40">
        <v>83</v>
      </c>
      <c r="C18" s="33" t="s">
        <v>468</v>
      </c>
      <c r="D18" s="33" t="s">
        <v>195</v>
      </c>
      <c r="E18" s="63">
        <v>11</v>
      </c>
      <c r="F18" s="62">
        <v>5</v>
      </c>
      <c r="G18" s="62">
        <v>0</v>
      </c>
      <c r="H18" s="62">
        <v>9</v>
      </c>
      <c r="I18" s="63">
        <v>25</v>
      </c>
    </row>
    <row r="19" spans="1:9" x14ac:dyDescent="0.25">
      <c r="A19" s="60"/>
      <c r="B19" s="40">
        <v>139</v>
      </c>
      <c r="C19" s="33" t="s">
        <v>377</v>
      </c>
      <c r="D19" s="33" t="s">
        <v>199</v>
      </c>
      <c r="E19" s="63">
        <v>8</v>
      </c>
      <c r="F19" s="62">
        <v>5</v>
      </c>
      <c r="G19" s="62">
        <v>0</v>
      </c>
      <c r="H19" s="62">
        <v>10</v>
      </c>
      <c r="I19" s="63">
        <v>23</v>
      </c>
    </row>
    <row r="20" spans="1:9" x14ac:dyDescent="0.25">
      <c r="A20" s="60"/>
      <c r="B20" s="40">
        <v>38</v>
      </c>
      <c r="C20" s="33" t="s">
        <v>411</v>
      </c>
      <c r="D20" s="33" t="s">
        <v>191</v>
      </c>
      <c r="E20" s="63">
        <v>21</v>
      </c>
      <c r="F20" s="62">
        <v>0</v>
      </c>
      <c r="G20" s="62">
        <v>0</v>
      </c>
      <c r="H20" s="62">
        <v>0</v>
      </c>
      <c r="I20" s="63">
        <v>21</v>
      </c>
    </row>
    <row r="21" spans="1:9" x14ac:dyDescent="0.25">
      <c r="A21" s="60"/>
      <c r="B21" s="40">
        <v>108</v>
      </c>
      <c r="C21" s="33" t="s">
        <v>365</v>
      </c>
      <c r="D21" s="33" t="s">
        <v>342</v>
      </c>
      <c r="E21" s="63">
        <v>14</v>
      </c>
      <c r="F21" s="62">
        <v>5</v>
      </c>
      <c r="G21" s="62">
        <v>2</v>
      </c>
      <c r="H21" s="62">
        <v>0</v>
      </c>
      <c r="I21" s="63">
        <v>21</v>
      </c>
    </row>
    <row r="22" spans="1:9" x14ac:dyDescent="0.25">
      <c r="A22" s="60"/>
      <c r="B22" s="40">
        <v>138</v>
      </c>
      <c r="C22" s="33" t="s">
        <v>424</v>
      </c>
      <c r="D22" s="33" t="s">
        <v>199</v>
      </c>
      <c r="E22" s="63">
        <v>7</v>
      </c>
      <c r="F22" s="62">
        <v>5</v>
      </c>
      <c r="G22" s="62">
        <v>0</v>
      </c>
      <c r="H22" s="62">
        <v>8</v>
      </c>
      <c r="I22" s="63">
        <v>20</v>
      </c>
    </row>
    <row r="23" spans="1:9" x14ac:dyDescent="0.25">
      <c r="A23" s="60"/>
      <c r="B23" s="40">
        <v>171</v>
      </c>
      <c r="C23" s="33" t="s">
        <v>375</v>
      </c>
      <c r="D23" s="33" t="s">
        <v>203</v>
      </c>
      <c r="E23" s="63">
        <v>13</v>
      </c>
      <c r="F23" s="62">
        <v>5</v>
      </c>
      <c r="G23" s="62">
        <v>0</v>
      </c>
      <c r="H23" s="62">
        <v>1</v>
      </c>
      <c r="I23" s="63">
        <v>19</v>
      </c>
    </row>
    <row r="24" spans="1:9" x14ac:dyDescent="0.25">
      <c r="A24" s="60"/>
      <c r="B24" s="40">
        <v>34</v>
      </c>
      <c r="C24" s="33" t="s">
        <v>368</v>
      </c>
      <c r="D24" s="33" t="s">
        <v>191</v>
      </c>
      <c r="E24" s="63">
        <v>13</v>
      </c>
      <c r="F24" s="62">
        <v>5</v>
      </c>
      <c r="G24" s="62">
        <v>0</v>
      </c>
      <c r="H24" s="62">
        <v>0</v>
      </c>
      <c r="I24" s="63">
        <v>18</v>
      </c>
    </row>
    <row r="25" spans="1:9" x14ac:dyDescent="0.25">
      <c r="A25" s="60"/>
      <c r="B25" s="40">
        <v>131</v>
      </c>
      <c r="C25" s="33" t="s">
        <v>141</v>
      </c>
      <c r="D25" s="33" t="s">
        <v>199</v>
      </c>
      <c r="E25" s="63">
        <v>11</v>
      </c>
      <c r="F25" s="62">
        <v>5</v>
      </c>
      <c r="G25" s="62">
        <v>2</v>
      </c>
      <c r="H25" s="62">
        <v>0</v>
      </c>
      <c r="I25" s="63">
        <v>18</v>
      </c>
    </row>
    <row r="26" spans="1:9" x14ac:dyDescent="0.25">
      <c r="A26" s="60"/>
      <c r="B26" s="40">
        <v>173</v>
      </c>
      <c r="C26" s="33" t="s">
        <v>376</v>
      </c>
      <c r="D26" s="33" t="s">
        <v>203</v>
      </c>
      <c r="E26" s="63">
        <v>6</v>
      </c>
      <c r="F26" s="62">
        <v>5</v>
      </c>
      <c r="G26" s="62">
        <v>0</v>
      </c>
      <c r="H26" s="62">
        <v>4</v>
      </c>
      <c r="I26" s="63">
        <v>15</v>
      </c>
    </row>
    <row r="27" spans="1:9" x14ac:dyDescent="0.25">
      <c r="A27" s="60"/>
      <c r="B27" s="40">
        <v>48</v>
      </c>
      <c r="C27" s="33" t="s">
        <v>145</v>
      </c>
      <c r="D27" s="33" t="s">
        <v>192</v>
      </c>
      <c r="E27" s="63">
        <v>14</v>
      </c>
      <c r="F27" s="62">
        <v>0</v>
      </c>
      <c r="G27" s="62">
        <v>0</v>
      </c>
      <c r="H27" s="62">
        <v>0</v>
      </c>
      <c r="I27" s="63">
        <v>14</v>
      </c>
    </row>
    <row r="28" spans="1:9" x14ac:dyDescent="0.25">
      <c r="A28" s="60"/>
      <c r="B28" s="40">
        <v>162</v>
      </c>
      <c r="C28" s="33" t="s">
        <v>367</v>
      </c>
      <c r="D28" s="33" t="s">
        <v>202</v>
      </c>
      <c r="E28" s="63">
        <v>14</v>
      </c>
      <c r="F28" s="62">
        <v>0</v>
      </c>
      <c r="G28" s="62">
        <v>0</v>
      </c>
      <c r="H28" s="62">
        <v>0</v>
      </c>
      <c r="I28" s="63">
        <v>14</v>
      </c>
    </row>
    <row r="29" spans="1:9" x14ac:dyDescent="0.25">
      <c r="A29" s="60"/>
      <c r="B29" s="40">
        <v>92</v>
      </c>
      <c r="C29" s="33" t="s">
        <v>144</v>
      </c>
      <c r="D29" s="33" t="s">
        <v>196</v>
      </c>
      <c r="E29" s="63">
        <v>7</v>
      </c>
      <c r="F29" s="62">
        <v>5</v>
      </c>
      <c r="G29" s="62">
        <v>2</v>
      </c>
      <c r="H29" s="62">
        <v>0</v>
      </c>
      <c r="I29" s="63">
        <v>14</v>
      </c>
    </row>
    <row r="30" spans="1:9" x14ac:dyDescent="0.25">
      <c r="A30" s="60"/>
      <c r="B30" s="40">
        <v>135</v>
      </c>
      <c r="C30" s="33" t="s">
        <v>374</v>
      </c>
      <c r="D30" s="33" t="s">
        <v>199</v>
      </c>
      <c r="E30" s="63">
        <v>13</v>
      </c>
      <c r="F30" s="62">
        <v>0</v>
      </c>
      <c r="G30" s="62">
        <v>0</v>
      </c>
      <c r="H30" s="62">
        <v>0</v>
      </c>
      <c r="I30" s="63">
        <v>13</v>
      </c>
    </row>
    <row r="31" spans="1:9" x14ac:dyDescent="0.25">
      <c r="A31" s="60"/>
      <c r="B31" s="40">
        <v>84</v>
      </c>
      <c r="C31" s="33" t="s">
        <v>421</v>
      </c>
      <c r="D31" s="33" t="s">
        <v>195</v>
      </c>
      <c r="E31" s="33">
        <v>7</v>
      </c>
      <c r="F31" s="33">
        <v>5</v>
      </c>
      <c r="G31" s="33">
        <v>0</v>
      </c>
      <c r="H31" s="33">
        <v>1</v>
      </c>
      <c r="I31" s="63">
        <v>13</v>
      </c>
    </row>
    <row r="32" spans="1:9" x14ac:dyDescent="0.25">
      <c r="A32" s="60"/>
      <c r="B32" s="40">
        <v>89</v>
      </c>
      <c r="C32" s="33" t="s">
        <v>422</v>
      </c>
      <c r="D32" s="33" t="s">
        <v>195</v>
      </c>
      <c r="E32" s="33">
        <v>7</v>
      </c>
      <c r="F32" s="33">
        <v>5</v>
      </c>
      <c r="G32" s="33">
        <v>0</v>
      </c>
      <c r="H32" s="33">
        <v>1</v>
      </c>
      <c r="I32" s="63">
        <v>13</v>
      </c>
    </row>
    <row r="33" spans="1:9" x14ac:dyDescent="0.25">
      <c r="A33" s="60"/>
      <c r="B33" s="40">
        <v>61</v>
      </c>
      <c r="C33" s="33" t="s">
        <v>469</v>
      </c>
      <c r="D33" s="33" t="s">
        <v>194</v>
      </c>
      <c r="E33" s="33">
        <v>7</v>
      </c>
      <c r="F33" s="33">
        <v>5</v>
      </c>
      <c r="G33" s="33">
        <v>0</v>
      </c>
      <c r="H33" s="33">
        <v>1</v>
      </c>
      <c r="I33" s="63">
        <v>13</v>
      </c>
    </row>
    <row r="34" spans="1:9" x14ac:dyDescent="0.25">
      <c r="A34" s="60"/>
      <c r="B34" s="40">
        <v>86</v>
      </c>
      <c r="C34" s="33" t="s">
        <v>371</v>
      </c>
      <c r="D34" s="33" t="s">
        <v>195</v>
      </c>
      <c r="E34" s="33">
        <v>6</v>
      </c>
      <c r="F34" s="33">
        <v>5</v>
      </c>
      <c r="G34" s="33">
        <v>0</v>
      </c>
      <c r="H34" s="33">
        <v>1</v>
      </c>
      <c r="I34" s="63">
        <v>12</v>
      </c>
    </row>
    <row r="35" spans="1:9" x14ac:dyDescent="0.25">
      <c r="A35" s="60"/>
      <c r="B35" s="40">
        <v>77</v>
      </c>
      <c r="C35" s="33" t="s">
        <v>470</v>
      </c>
      <c r="D35" s="33" t="s">
        <v>94</v>
      </c>
      <c r="E35" s="33">
        <v>10</v>
      </c>
      <c r="F35" s="33">
        <v>0</v>
      </c>
      <c r="G35" s="33">
        <v>0</v>
      </c>
      <c r="H35" s="33">
        <v>0</v>
      </c>
      <c r="I35" s="63">
        <v>10</v>
      </c>
    </row>
    <row r="36" spans="1:9" x14ac:dyDescent="0.25">
      <c r="A36" s="60"/>
      <c r="B36" s="40">
        <v>29</v>
      </c>
      <c r="C36" s="33" t="s">
        <v>472</v>
      </c>
      <c r="D36" s="33" t="s">
        <v>190</v>
      </c>
      <c r="E36" s="33">
        <v>2</v>
      </c>
      <c r="F36" s="33">
        <v>5</v>
      </c>
      <c r="G36" s="33">
        <v>0</v>
      </c>
      <c r="H36" s="33">
        <v>3</v>
      </c>
      <c r="I36" s="63">
        <v>10</v>
      </c>
    </row>
    <row r="37" spans="1:9" x14ac:dyDescent="0.25">
      <c r="A37" s="60"/>
      <c r="B37" s="40">
        <v>52</v>
      </c>
      <c r="C37" s="33" t="s">
        <v>138</v>
      </c>
      <c r="D37" s="33" t="s">
        <v>193</v>
      </c>
      <c r="E37" s="33">
        <v>7</v>
      </c>
      <c r="F37" s="33">
        <v>0</v>
      </c>
      <c r="G37" s="33">
        <v>0</v>
      </c>
      <c r="H37" s="33">
        <v>0</v>
      </c>
      <c r="I37" s="63">
        <v>7</v>
      </c>
    </row>
    <row r="38" spans="1:9" x14ac:dyDescent="0.25">
      <c r="A38" s="60"/>
      <c r="B38" s="40">
        <v>8</v>
      </c>
      <c r="C38" s="33" t="s">
        <v>414</v>
      </c>
      <c r="D38" s="33" t="s">
        <v>188</v>
      </c>
      <c r="E38" s="33">
        <v>7</v>
      </c>
      <c r="F38" s="33">
        <v>0</v>
      </c>
      <c r="G38" s="33">
        <v>0</v>
      </c>
      <c r="H38" s="33">
        <v>0</v>
      </c>
      <c r="I38" s="63">
        <v>7</v>
      </c>
    </row>
    <row r="39" spans="1:9" x14ac:dyDescent="0.25">
      <c r="A39" s="60"/>
      <c r="B39" s="40">
        <v>24</v>
      </c>
      <c r="C39" s="33" t="s">
        <v>417</v>
      </c>
      <c r="D39" s="33" t="s">
        <v>190</v>
      </c>
      <c r="E39" s="33">
        <v>7</v>
      </c>
      <c r="F39" s="33">
        <v>0</v>
      </c>
      <c r="G39" s="33">
        <v>0</v>
      </c>
      <c r="H39" s="33">
        <v>0</v>
      </c>
      <c r="I39" s="63">
        <v>7</v>
      </c>
    </row>
    <row r="40" spans="1:9" x14ac:dyDescent="0.25">
      <c r="A40" s="60"/>
      <c r="B40" s="40">
        <v>64</v>
      </c>
      <c r="C40" s="33" t="s">
        <v>420</v>
      </c>
      <c r="D40" s="33" t="s">
        <v>194</v>
      </c>
      <c r="E40" s="33">
        <v>7</v>
      </c>
      <c r="F40" s="33">
        <v>0</v>
      </c>
      <c r="G40" s="33">
        <v>0</v>
      </c>
      <c r="H40" s="33">
        <v>0</v>
      </c>
      <c r="I40" s="63">
        <v>7</v>
      </c>
    </row>
    <row r="41" spans="1:9" x14ac:dyDescent="0.25">
      <c r="A41" s="60"/>
      <c r="B41" s="40">
        <v>93</v>
      </c>
      <c r="C41" s="33" t="s">
        <v>423</v>
      </c>
      <c r="D41" s="33" t="s">
        <v>196</v>
      </c>
      <c r="E41" s="33">
        <v>7</v>
      </c>
      <c r="F41" s="33">
        <v>0</v>
      </c>
      <c r="G41" s="33">
        <v>0</v>
      </c>
      <c r="H41" s="33">
        <v>0</v>
      </c>
      <c r="I41" s="63">
        <v>7</v>
      </c>
    </row>
    <row r="42" spans="1:9" x14ac:dyDescent="0.25">
      <c r="A42" s="60"/>
      <c r="B42" s="40">
        <v>150</v>
      </c>
      <c r="C42" s="33" t="s">
        <v>425</v>
      </c>
      <c r="D42" s="33" t="s">
        <v>200</v>
      </c>
      <c r="E42" s="33">
        <v>7</v>
      </c>
      <c r="F42" s="33">
        <v>0</v>
      </c>
      <c r="G42" s="33">
        <v>0</v>
      </c>
      <c r="H42" s="33">
        <v>0</v>
      </c>
      <c r="I42" s="63">
        <v>7</v>
      </c>
    </row>
    <row r="43" spans="1:9" x14ac:dyDescent="0.25">
      <c r="A43" s="60"/>
      <c r="B43" s="40">
        <v>282</v>
      </c>
      <c r="C43" s="33" t="s">
        <v>426</v>
      </c>
      <c r="D43" s="33" t="s">
        <v>342</v>
      </c>
      <c r="E43" s="33">
        <v>7</v>
      </c>
      <c r="F43" s="33">
        <v>0</v>
      </c>
      <c r="G43" s="33">
        <v>0</v>
      </c>
      <c r="H43" s="33">
        <v>0</v>
      </c>
      <c r="I43" s="63">
        <v>7</v>
      </c>
    </row>
    <row r="44" spans="1:9" x14ac:dyDescent="0.25">
      <c r="A44" s="60"/>
      <c r="B44" s="40">
        <v>283</v>
      </c>
      <c r="C44" s="33" t="s">
        <v>427</v>
      </c>
      <c r="D44" s="33" t="s">
        <v>188</v>
      </c>
      <c r="E44" s="33">
        <v>7</v>
      </c>
      <c r="F44" s="33">
        <v>0</v>
      </c>
      <c r="G44" s="33">
        <v>0</v>
      </c>
      <c r="H44" s="33">
        <v>0</v>
      </c>
      <c r="I44" s="63">
        <v>7</v>
      </c>
    </row>
    <row r="45" spans="1:9" x14ac:dyDescent="0.25">
      <c r="A45" s="60"/>
      <c r="B45" s="40">
        <v>284</v>
      </c>
      <c r="C45" s="33" t="s">
        <v>428</v>
      </c>
      <c r="D45" s="33" t="s">
        <v>188</v>
      </c>
      <c r="E45" s="33">
        <v>7</v>
      </c>
      <c r="F45" s="33">
        <v>0</v>
      </c>
      <c r="G45" s="33">
        <v>0</v>
      </c>
      <c r="H45" s="33">
        <v>0</v>
      </c>
      <c r="I45" s="63">
        <v>7</v>
      </c>
    </row>
    <row r="46" spans="1:9" x14ac:dyDescent="0.25">
      <c r="A46" s="60"/>
      <c r="B46" s="40">
        <v>134</v>
      </c>
      <c r="C46" s="33" t="s">
        <v>373</v>
      </c>
      <c r="D46" s="33" t="s">
        <v>199</v>
      </c>
      <c r="E46" s="33">
        <v>6</v>
      </c>
      <c r="F46" s="33">
        <v>0</v>
      </c>
      <c r="G46" s="33">
        <v>0</v>
      </c>
      <c r="H46" s="33">
        <v>0</v>
      </c>
      <c r="I46" s="63">
        <v>6</v>
      </c>
    </row>
    <row r="47" spans="1:9" x14ac:dyDescent="0.25">
      <c r="A47" s="60"/>
      <c r="B47" s="40">
        <v>36</v>
      </c>
      <c r="C47" s="33" t="s">
        <v>369</v>
      </c>
      <c r="D47" s="33" t="s">
        <v>191</v>
      </c>
      <c r="E47" s="33">
        <v>6</v>
      </c>
      <c r="F47" s="33">
        <v>0</v>
      </c>
      <c r="G47" s="33">
        <v>0</v>
      </c>
      <c r="H47" s="33">
        <v>0</v>
      </c>
      <c r="I47" s="63">
        <v>6</v>
      </c>
    </row>
    <row r="48" spans="1:9" x14ac:dyDescent="0.25">
      <c r="A48" s="79"/>
      <c r="B48" s="40">
        <v>28</v>
      </c>
      <c r="C48" s="33" t="s">
        <v>418</v>
      </c>
      <c r="D48" s="33" t="s">
        <v>190</v>
      </c>
      <c r="E48" s="33">
        <v>5</v>
      </c>
      <c r="F48" s="33">
        <v>0</v>
      </c>
      <c r="G48" s="33">
        <v>0</v>
      </c>
      <c r="H48" s="33">
        <v>0</v>
      </c>
      <c r="I48" s="40">
        <v>5</v>
      </c>
    </row>
    <row r="49" spans="1:9" x14ac:dyDescent="0.25">
      <c r="A49" s="79"/>
      <c r="B49" s="40">
        <v>91</v>
      </c>
      <c r="C49" s="33" t="s">
        <v>151</v>
      </c>
      <c r="D49" s="33" t="s">
        <v>196</v>
      </c>
      <c r="E49" s="33">
        <v>1</v>
      </c>
      <c r="F49" s="33">
        <v>0</v>
      </c>
      <c r="G49" s="33">
        <v>0</v>
      </c>
      <c r="H49" s="33">
        <v>0</v>
      </c>
      <c r="I49" s="40">
        <v>1</v>
      </c>
    </row>
    <row r="50" spans="1:9" x14ac:dyDescent="0.25">
      <c r="A50" s="79"/>
      <c r="B50" s="40">
        <v>82</v>
      </c>
      <c r="C50" s="33" t="s">
        <v>430</v>
      </c>
      <c r="D50" s="33" t="s">
        <v>195</v>
      </c>
      <c r="E50" s="33">
        <v>0</v>
      </c>
      <c r="F50" s="33">
        <v>0</v>
      </c>
      <c r="G50" s="33">
        <v>0</v>
      </c>
      <c r="H50" s="33">
        <v>0</v>
      </c>
      <c r="I50" s="40">
        <v>0</v>
      </c>
    </row>
    <row r="51" spans="1:9" x14ac:dyDescent="0.25">
      <c r="A51" s="79"/>
      <c r="B51" s="40">
        <v>85</v>
      </c>
      <c r="C51" s="33" t="s">
        <v>431</v>
      </c>
      <c r="D51" s="33" t="s">
        <v>195</v>
      </c>
      <c r="E51" s="33">
        <v>0</v>
      </c>
      <c r="F51" s="33">
        <v>0</v>
      </c>
      <c r="G51" s="33">
        <v>0</v>
      </c>
      <c r="H51" s="33">
        <v>0</v>
      </c>
      <c r="I51" s="40">
        <v>0</v>
      </c>
    </row>
    <row r="52" spans="1:9" x14ac:dyDescent="0.25">
      <c r="A52" s="79"/>
      <c r="B52" s="40">
        <v>87</v>
      </c>
      <c r="C52" s="33" t="s">
        <v>432</v>
      </c>
      <c r="D52" s="33" t="s">
        <v>195</v>
      </c>
      <c r="E52" s="33">
        <v>0</v>
      </c>
      <c r="F52" s="33">
        <v>0</v>
      </c>
      <c r="G52" s="33">
        <v>0</v>
      </c>
      <c r="H52" s="33">
        <v>0</v>
      </c>
      <c r="I52" s="40">
        <v>0</v>
      </c>
    </row>
  </sheetData>
  <sortState ref="B5:I6">
    <sortCondition descending="1" ref="I5:I6"/>
  </sortState>
  <mergeCells count="1">
    <mergeCell ref="A1:I1"/>
  </mergeCells>
  <pageMargins left="0.25" right="0.25" top="0.75" bottom="0.75" header="0.3" footer="0.3"/>
  <pageSetup paperSize="9" scale="7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Rd3 Stge1 Points</vt:lpstr>
      <vt:lpstr>Rd3 Stge3A Points</vt:lpstr>
      <vt:lpstr>Rd3 Stge3B Points</vt:lpstr>
      <vt:lpstr>Weekend Result</vt:lpstr>
      <vt:lpstr>GC</vt:lpstr>
      <vt:lpstr>Points</vt:lpstr>
      <vt:lpstr>KOM</vt:lpstr>
      <vt:lpstr>U23</vt:lpstr>
      <vt:lpstr>Master</vt:lpstr>
      <vt:lpstr>Teams</vt:lpstr>
      <vt:lpstr>Startlist</vt:lpstr>
      <vt:lpstr>Riders</vt:lpstr>
      <vt:lpstr>Boxed Numbers</vt:lpstr>
      <vt:lpstr>Transponder Sign out</vt:lpstr>
      <vt:lpstr>'Boxed Numbers'!Print_Area</vt:lpstr>
      <vt:lpstr>KOM!Print_Area</vt:lpstr>
      <vt:lpstr>Points!Print_Area</vt:lpstr>
      <vt:lpstr>'Rd3 Stge3A Points'!Print_Area</vt:lpstr>
      <vt:lpstr>'Rd3 Stge3B Points'!Print_Area</vt:lpstr>
      <vt:lpstr>Teams!Print_Area</vt:lpstr>
      <vt:lpstr>'Transponder Sign out'!Print_Area</vt:lpstr>
      <vt:lpstr>'U23'!Print_Area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Neilh</cp:lastModifiedBy>
  <cp:lastPrinted>2016-07-31T06:38:33Z</cp:lastPrinted>
  <dcterms:created xsi:type="dcterms:W3CDTF">2013-06-03T01:54:18Z</dcterms:created>
  <dcterms:modified xsi:type="dcterms:W3CDTF">2016-09-19T11:07:29Z</dcterms:modified>
</cp:coreProperties>
</file>